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1,2'!$A$1:$Q$25</definedName>
    <definedName name="_xlnm.Print_Area" localSheetId="5">'CUADRO 1,3'!$A$1:$Q$25</definedName>
    <definedName name="_xlnm.Print_Area" localSheetId="6">'CUADRO 1,4'!$A$1:$Y$44</definedName>
    <definedName name="_xlnm.Print_Area" localSheetId="7">'CUADRO 1,5'!$A$3:$Y$52</definedName>
    <definedName name="_xlnm.Print_Area" localSheetId="9">'CUADRO 1,7'!$A$1:$Q$48</definedName>
    <definedName name="_xlnm.Print_Area" localSheetId="16">'CUADRO 1.10'!$A$1:$Z$69</definedName>
    <definedName name="_xlnm.Print_Area" localSheetId="17">'CUADRO 1.11'!$A$3:$Z$57</definedName>
    <definedName name="_xlnm.Print_Area" localSheetId="18">'CUADRO 1.12'!$A$1:$Z$25</definedName>
    <definedName name="_xlnm.Print_Area" localSheetId="19">'CUADRO 1.13'!$A$3:$Z$17</definedName>
    <definedName name="_xlnm.Print_Area" localSheetId="2">'CUADRO 1.1A'!$A$1:$O$39</definedName>
    <definedName name="_xlnm.Print_Area" localSheetId="3">'CUADRO 1.1B'!$A$1:$O$39</definedName>
    <definedName name="_xlnm.Print_Area" localSheetId="8">'CUADRO 1.6'!$A$1:$R$61</definedName>
    <definedName name="_xlnm.Print_Area" localSheetId="10">'CUADRO 1.8'!$A$1:$Y$105</definedName>
    <definedName name="_xlnm.Print_Area" localSheetId="11">'CUADRO 1.8 B'!$A$3:$Y$55</definedName>
    <definedName name="_xlnm.Print_Area" localSheetId="12">'CUADRO 1.8 C'!$A$1:$Z$81</definedName>
    <definedName name="_xlnm.Print_Area" localSheetId="13">'CUADRO 1.9'!$A$1:$Y$62</definedName>
    <definedName name="_xlnm.Print_Area" localSheetId="14">'CUADRO 1.9 B'!$A$1:$Y$49</definedName>
    <definedName name="_xlnm.Print_Area" localSheetId="15">'CUADRO 1.9 C'!$A$1:$Z$78</definedName>
    <definedName name="_xlnm.Print_Area" localSheetId="0">'INDICE'!$A$1:$D$32</definedName>
    <definedName name="PAX_NACIONAL" localSheetId="5">'CUADRO 1,3'!$A$6:$N$22</definedName>
    <definedName name="PAX_NACIONAL" localSheetId="6">'CUADRO 1,4'!$A$6:$T$43</definedName>
    <definedName name="PAX_NACIONAL" localSheetId="7">'CUADRO 1,5'!$A$6:$T$50</definedName>
    <definedName name="PAX_NACIONAL" localSheetId="9">'CUADRO 1,7'!$A$6:$N$48</definedName>
    <definedName name="PAX_NACIONAL" localSheetId="16">'CUADRO 1.10'!$A$6:$U$66</definedName>
    <definedName name="PAX_NACIONAL" localSheetId="17">'CUADRO 1.11'!$A$6:$U$55</definedName>
    <definedName name="PAX_NACIONAL" localSheetId="18">'CUADRO 1.12'!$A$8:$U$22</definedName>
    <definedName name="PAX_NACIONAL" localSheetId="19">'CUADRO 1.13'!$A$6:$U$15</definedName>
    <definedName name="PAX_NACIONAL" localSheetId="8">'CUADRO 1.6'!$A$6:$N$59</definedName>
    <definedName name="PAX_NACIONAL" localSheetId="10">'CUADRO 1.8'!$A$6:$T$101</definedName>
    <definedName name="PAX_NACIONAL" localSheetId="11">'CUADRO 1.8 B'!$A$6:$T$52</definedName>
    <definedName name="PAX_NACIONAL" localSheetId="12">'CUADRO 1.8 C'!$A$6:$T$78</definedName>
    <definedName name="PAX_NACIONAL" localSheetId="13">'CUADRO 1.9'!$A$6:$T$58</definedName>
    <definedName name="PAX_NACIONAL" localSheetId="14">'CUADRO 1.9 B'!$A$6:$T$44</definedName>
    <definedName name="PAX_NACIONAL" localSheetId="15">'CUADRO 1.9 C'!$A$6:$T$73</definedName>
    <definedName name="PAX_NACIONAL">'CUADRO 1,2'!$A$6:$N$22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<sst xmlns="http://schemas.openxmlformats.org/spreadsheetml/2006/main" count="1625" uniqueCount="512">
  <si>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</si>
  <si>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</si>
  <si>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</si>
  <si>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</si>
  <si>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</si>
  <si>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</si>
  <si>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</si>
  <si>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</si>
  <si>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</si>
  <si>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</si>
  <si>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</si>
  <si>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</si>
  <si>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</si>
  <si>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</si>
  <si>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</si>
  <si>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</si>
  <si>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</si>
  <si>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</si>
  <si>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</si>
  <si>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</si>
  <si>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</si>
  <si>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</si>
  <si>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</si>
  <si>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</si>
  <si>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</si>
  <si>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</si>
  <si>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</si>
  <si>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</si>
  <si>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</si>
  <si>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</si>
  <si>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</si>
  <si>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</si>
  <si>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</si>
  <si>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</si>
  <si>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</si>
  <si>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</si>
  <si>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</si>
  <si>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</si>
  <si>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</si>
  <si>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</si>
  <si>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</si>
  <si>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</si>
  <si>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</si>
  <si>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</si>
  <si>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</si>
  <si>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</si>
  <si>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</si>
  <si>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</si>
  <si>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</si>
  <si>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</si>
  <si>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</si>
  <si>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</si>
  <si>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</si>
  <si>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</si>
  <si>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</si>
  <si>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</si>
  <si>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</si>
  <si>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</si>
  <si>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</si>
  <si>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</si>
  <si>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</si>
  <si>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</si>
  <si>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</si>
  <si>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</si>
  <si>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</si>
  <si>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</si>
  <si>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</si>
  <si>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</si>
  <si>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</si>
  <si>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</si>
  <si>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</si>
  <si>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</si>
  <si>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</si>
  <si>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</si>
  <si>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</si>
  <si>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</si>
  <si>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</si>
  <si>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</si>
  <si>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</si>
  <si>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</si>
  <si>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</si>
  <si>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</si>
  <si>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</si>
  <si>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</si>
  <si>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</si>
  <si>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</si>
  <si>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</si>
  <si>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</si>
  <si>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</si>
  <si>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</si>
  <si>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</si>
  <si>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</si>
  <si>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</si>
  <si>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</si>
  <si>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</si>
  <si>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</si>
  <si>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</si>
  <si>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</si>
  <si>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</si>
  <si>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</si>
  <si>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</si>
  <si>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</si>
  <si>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</si>
  <si>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</si>
  <si>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</si>
  <si>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</si>
  <si>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</si>
  <si>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</si>
  <si>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</si>
  <si>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</si>
  <si>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</si>
  <si>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</si>
  <si>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</si>
  <si>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</si>
  <si>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</si>
  <si>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</si>
  <si>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</si>
  <si>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</si>
  <si>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</si>
  <si>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</si>
  <si>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</si>
  <si>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</si>
  <si>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</si>
  <si>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</si>
  <si>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</si>
  <si>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</si>
  <si>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</si>
  <si>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</si>
  <si>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</si>
  <si>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</si>
  <si>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</si>
  <si>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</si>
  <si>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</si>
  <si>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</si>
  <si>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</si>
  <si>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</si>
  <si>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</si>
  <si>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</si>
  <si>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</si>
  <si>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</si>
  <si>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</si>
  <si>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</si>
  <si>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</si>
  <si>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</si>
  <si>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</si>
  <si>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</si>
  <si>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</si>
  <si>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 xml:space="preserve">Este boletín incluye la operación de aeropuertos (pasajeros y carga), en los cuadros 1.10 al 1.13. Estos cuadros reflejan el aeropuerto que es el origen o destino final de los pasajeros o la carga, </t>
  </si>
  <si>
    <t>El archivo de origen-destino contiene los datos relativos al tráfico de pago de los pasajeros, carga y correo transportados entre todos los pares de ciudades en los cuales se presentó operación comercial, por parte de las empresas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</si>
  <si>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Ene- Jun 2016</t>
  </si>
  <si>
    <t>Ene- Jun 2017</t>
  </si>
  <si>
    <t>Jun 2017 - Jun 2016</t>
  </si>
  <si>
    <t>Ene - Jun 2017 / Ene - Jun 2016</t>
  </si>
  <si>
    <t>Junio 2017</t>
  </si>
  <si>
    <t>Junio 2016</t>
  </si>
  <si>
    <t>Enero - Junio 2017</t>
  </si>
  <si>
    <t>Enero - Junio 2016</t>
  </si>
  <si>
    <t>Boletín Origen-Destino Junio 2017</t>
  </si>
  <si>
    <t>Avianca</t>
  </si>
  <si>
    <t>Lan Colombia</t>
  </si>
  <si>
    <t>Viva Colombia</t>
  </si>
  <si>
    <t>Satena</t>
  </si>
  <si>
    <t>Easy Fly</t>
  </si>
  <si>
    <t>Copa Airlines Colombia</t>
  </si>
  <si>
    <t>Aer. Antioquia</t>
  </si>
  <si>
    <t>Searca</t>
  </si>
  <si>
    <t>Helicol</t>
  </si>
  <si>
    <t>Transporte Aereo de Col.</t>
  </si>
  <si>
    <t>Sarpa</t>
  </si>
  <si>
    <t>Aro</t>
  </si>
  <si>
    <t>Aerovanguardia</t>
  </si>
  <si>
    <t>Otras</t>
  </si>
  <si>
    <t>Aerosucre</t>
  </si>
  <si>
    <t>LAS</t>
  </si>
  <si>
    <t>Aer Caribe</t>
  </si>
  <si>
    <t>Tampa</t>
  </si>
  <si>
    <t>Selva</t>
  </si>
  <si>
    <t>Aliansa</t>
  </si>
  <si>
    <t>Air Colombia</t>
  </si>
  <si>
    <t>Laser Aereo</t>
  </si>
  <si>
    <t>Aerogal</t>
  </si>
  <si>
    <t>American</t>
  </si>
  <si>
    <t>Jetblue</t>
  </si>
  <si>
    <t>Lan Airlines</t>
  </si>
  <si>
    <t>United Airlines</t>
  </si>
  <si>
    <t>Spirit Airlines</t>
  </si>
  <si>
    <t>Iberia</t>
  </si>
  <si>
    <t>Aeromexico</t>
  </si>
  <si>
    <t>Interjet</t>
  </si>
  <si>
    <t>Lan Peru</t>
  </si>
  <si>
    <t>TAM</t>
  </si>
  <si>
    <t>Taca</t>
  </si>
  <si>
    <t>Lacsa</t>
  </si>
  <si>
    <t>Taca International Airlines S.A</t>
  </si>
  <si>
    <t>Copa</t>
  </si>
  <si>
    <t>Air Europa</t>
  </si>
  <si>
    <t>Delta</t>
  </si>
  <si>
    <t>Air France</t>
  </si>
  <si>
    <t>Lufthansa</t>
  </si>
  <si>
    <t>Avior Airlines</t>
  </si>
  <si>
    <t>Air Canada</t>
  </si>
  <si>
    <t>Air Panama</t>
  </si>
  <si>
    <t>KLM</t>
  </si>
  <si>
    <t>Aerol. Argentinas</t>
  </si>
  <si>
    <t>Tame</t>
  </si>
  <si>
    <t>Turkish Airlines</t>
  </si>
  <si>
    <t>Conviasa</t>
  </si>
  <si>
    <t>Oceanair</t>
  </si>
  <si>
    <t>Cubana</t>
  </si>
  <si>
    <t>Atlas Air</t>
  </si>
  <si>
    <t>UPS</t>
  </si>
  <si>
    <t>Sky Lease I.</t>
  </si>
  <si>
    <t>Kelowna Flightcrft Air Charter Ltd.</t>
  </si>
  <si>
    <t>Martinair</t>
  </si>
  <si>
    <t>Absa</t>
  </si>
  <si>
    <t>Linea A. Carguera de Col</t>
  </si>
  <si>
    <t>Etihad Airways</t>
  </si>
  <si>
    <t>21 AIR LLC</t>
  </si>
  <si>
    <t>Aerotransporte de Carga Union</t>
  </si>
  <si>
    <t>Cargolux</t>
  </si>
  <si>
    <t>Fedex</t>
  </si>
  <si>
    <t>Cargojet Airways</t>
  </si>
  <si>
    <t>Mas Air</t>
  </si>
  <si>
    <t>Vensecar C.A.</t>
  </si>
  <si>
    <t>Dhl Aero Expreso, S.A.</t>
  </si>
  <si>
    <t>BOG-MDE-BOG</t>
  </si>
  <si>
    <t>BOG-CTG-BOG</t>
  </si>
  <si>
    <t>BOG-CLO-BOG</t>
  </si>
  <si>
    <t>BOG-BAQ-BOG</t>
  </si>
  <si>
    <t>BOG-SMR-BOG</t>
  </si>
  <si>
    <t>BOG-BGA-BOG</t>
  </si>
  <si>
    <t>BOG-ADZ-BOG</t>
  </si>
  <si>
    <t>BOG-PEI-BOG</t>
  </si>
  <si>
    <t>CTG-MDE-CTG</t>
  </si>
  <si>
    <t>BOG-MTR-BOG</t>
  </si>
  <si>
    <t>BOG-CUC-BOG</t>
  </si>
  <si>
    <t>CLO-MDE-CLO</t>
  </si>
  <si>
    <t>ADZ-CLO-ADZ</t>
  </si>
  <si>
    <t>ADZ-MDE-ADZ</t>
  </si>
  <si>
    <t>BAQ-MDE-BAQ</t>
  </si>
  <si>
    <t>MDE-SMR-MDE</t>
  </si>
  <si>
    <t>BOG-VUP-BOG</t>
  </si>
  <si>
    <t>CLO-CTG-CLO</t>
  </si>
  <si>
    <t>BOG-AXM-BOG</t>
  </si>
  <si>
    <t>BOG-EYP-BOG</t>
  </si>
  <si>
    <t>BOG-NVA-BOG</t>
  </si>
  <si>
    <t>EOH-UIB-EOH</t>
  </si>
  <si>
    <t>BOG-PSO-BOG</t>
  </si>
  <si>
    <t>BOG-LET-BOG</t>
  </si>
  <si>
    <t>CLO-BAQ-CLO</t>
  </si>
  <si>
    <t>APO-EOH-APO</t>
  </si>
  <si>
    <t>CTG-PEI-CTG</t>
  </si>
  <si>
    <t>ADZ-CTG-ADZ</t>
  </si>
  <si>
    <t>BOG-MZL-BOG</t>
  </si>
  <si>
    <t>BOG-PPN-BOG</t>
  </si>
  <si>
    <t>BOG-RCH-BOG</t>
  </si>
  <si>
    <t>BOG-EJA-BOG</t>
  </si>
  <si>
    <t>BOG-EOH-BOG</t>
  </si>
  <si>
    <t>ADZ-PEI-ADZ</t>
  </si>
  <si>
    <t>BOG-IBE-BOG</t>
  </si>
  <si>
    <t>BOG-UIB-BOG</t>
  </si>
  <si>
    <t>EOH-MTR-EOH</t>
  </si>
  <si>
    <t>ADZ-PVA-ADZ</t>
  </si>
  <si>
    <t>EOH-PEI-EOH</t>
  </si>
  <si>
    <t>BOG-AUC-BOG</t>
  </si>
  <si>
    <t>BOG-FLA-BOG</t>
  </si>
  <si>
    <t>CLO-TCO-CLO</t>
  </si>
  <si>
    <t>CTG-BGA-CTG</t>
  </si>
  <si>
    <t>CLO-SMR-CLO</t>
  </si>
  <si>
    <t>CUC-BGA-CUC</t>
  </si>
  <si>
    <t>BOG-VVC-BOG</t>
  </si>
  <si>
    <t>CLO-PSO-CLO</t>
  </si>
  <si>
    <t>BOG-CZU-BOG</t>
  </si>
  <si>
    <t>ADZ-BGA-ADZ</t>
  </si>
  <si>
    <t>CAQ-EOH-CAQ</t>
  </si>
  <si>
    <t>OTRAS</t>
  </si>
  <si>
    <t>BOG-MIA-BOG</t>
  </si>
  <si>
    <t>MDE-MIA-MDE</t>
  </si>
  <si>
    <t>BOG-FLL-BOG</t>
  </si>
  <si>
    <t>CLO-MIA-CLO</t>
  </si>
  <si>
    <t>BOG-IAH-BOG</t>
  </si>
  <si>
    <t>BOG-JFK-BOG</t>
  </si>
  <si>
    <t>BOG-MCO-BOG</t>
  </si>
  <si>
    <t>BAQ-MIA-BAQ</t>
  </si>
  <si>
    <t>MDE-FLL-MDE</t>
  </si>
  <si>
    <t>BOG-LAX-BOG</t>
  </si>
  <si>
    <t>BOG-EWR-BOG</t>
  </si>
  <si>
    <t>CTG-FLL-CTG</t>
  </si>
  <si>
    <t>CTG-MIA-CTG</t>
  </si>
  <si>
    <t>MDE-JFK-MDE</t>
  </si>
  <si>
    <t>BOG-YYZ-BOG</t>
  </si>
  <si>
    <t>BOG-ATL-BOG</t>
  </si>
  <si>
    <t>CTG-JFK-CTG</t>
  </si>
  <si>
    <t>BOG-IAD-BOG</t>
  </si>
  <si>
    <t>BOG-DFW-BOG</t>
  </si>
  <si>
    <t>BOG-BOS-BOG</t>
  </si>
  <si>
    <t>PEI-JFK-PEI</t>
  </si>
  <si>
    <t>AXM-FLL-AXM</t>
  </si>
  <si>
    <t>CTG-ATL-CTG</t>
  </si>
  <si>
    <t>MDE-ATL-MDE</t>
  </si>
  <si>
    <t>MDE-EWR-MDE</t>
  </si>
  <si>
    <t>BOG-LIM-BOG</t>
  </si>
  <si>
    <t>BOG-UIO-BOG</t>
  </si>
  <si>
    <t>BOG-SCL-BOG</t>
  </si>
  <si>
    <t>BOG-BUE-BOG</t>
  </si>
  <si>
    <t>BOG-GYE-BOG</t>
  </si>
  <si>
    <t>BOG-GRU-BOG</t>
  </si>
  <si>
    <t>BOG-CCS-BOG</t>
  </si>
  <si>
    <t>BOG-VLN-BOG</t>
  </si>
  <si>
    <t>BOG-RIO-BOG</t>
  </si>
  <si>
    <t>CTG-LIM-CTG</t>
  </si>
  <si>
    <t>MDE-LIM-MDE</t>
  </si>
  <si>
    <t>BOG-LPB-BOG</t>
  </si>
  <si>
    <t>BOG-MVD-BOG</t>
  </si>
  <si>
    <t>CLO-GYE-CLO</t>
  </si>
  <si>
    <t>CLO-LIM-CLO</t>
  </si>
  <si>
    <t>CLO-ESM-CLO</t>
  </si>
  <si>
    <t>BOG-FOR-BOG</t>
  </si>
  <si>
    <t>BOG-SRZ-BOG</t>
  </si>
  <si>
    <t>BOG-MAD-BOG</t>
  </si>
  <si>
    <t>MDE-MAD-MDE</t>
  </si>
  <si>
    <t>CLO-MAD-CLO</t>
  </si>
  <si>
    <t>BOG-BCN-BOG</t>
  </si>
  <si>
    <t>BOG-CDG-BOG</t>
  </si>
  <si>
    <t>BOG-FRA-BOG</t>
  </si>
  <si>
    <t>BOG-AMS-BOG</t>
  </si>
  <si>
    <t>PEI-MAD-PEI</t>
  </si>
  <si>
    <t>BOG-IST-BOG</t>
  </si>
  <si>
    <t>BAQ-MAD-BAQ</t>
  </si>
  <si>
    <t>CLO-BCN-CLO</t>
  </si>
  <si>
    <t>BOG-LIS-BOG</t>
  </si>
  <si>
    <t>CTG-MAD-CTG</t>
  </si>
  <si>
    <t>BOG-PTY-BOG</t>
  </si>
  <si>
    <t>BOG-MEX-BOG</t>
  </si>
  <si>
    <t>BOG-CUN-BOG</t>
  </si>
  <si>
    <t>MDE-PTY-MDE</t>
  </si>
  <si>
    <t>BOG-SJO-BOG</t>
  </si>
  <si>
    <t>CLO-PTY-CLO</t>
  </si>
  <si>
    <t>CTG-PTY-CTG</t>
  </si>
  <si>
    <t>BOG-PUJ-BOG</t>
  </si>
  <si>
    <t>BAQ-PTY-BAQ</t>
  </si>
  <si>
    <t>PEI-PTY-PEI</t>
  </si>
  <si>
    <t>BOG-SAL-BOG</t>
  </si>
  <si>
    <t>MDE-PAC-MDE</t>
  </si>
  <si>
    <t>MDE-MEX-MDE</t>
  </si>
  <si>
    <t>ADZ-PTY-ADZ</t>
  </si>
  <si>
    <t>BOG-SDQ-BOG</t>
  </si>
  <si>
    <t>BGA-PTY-BGA</t>
  </si>
  <si>
    <t>AXM-PAC-AXM</t>
  </si>
  <si>
    <t>MDE-SAL-MDE</t>
  </si>
  <si>
    <t>CLO-SAL-CLO</t>
  </si>
  <si>
    <t>BOG-AUA-BOG</t>
  </si>
  <si>
    <t>BOG-HAV-BOG</t>
  </si>
  <si>
    <t>BOG-CUR-BOG</t>
  </si>
  <si>
    <t>MDE-AUA-MDE</t>
  </si>
  <si>
    <t>CLO-AUA-CLO</t>
  </si>
  <si>
    <t>MDE-CUR-MDE</t>
  </si>
  <si>
    <t>BOG-BGI-BOG</t>
  </si>
  <si>
    <t>ESTADOS UNIDOS</t>
  </si>
  <si>
    <t>CANADA</t>
  </si>
  <si>
    <t>PUERTO RICO</t>
  </si>
  <si>
    <t>PERU</t>
  </si>
  <si>
    <t>ECUADOR</t>
  </si>
  <si>
    <t>CHILE</t>
  </si>
  <si>
    <t>BRASIL</t>
  </si>
  <si>
    <t>ARGENTINA</t>
  </si>
  <si>
    <t>VENEZUELA</t>
  </si>
  <si>
    <t>BOLIVIA</t>
  </si>
  <si>
    <t>URUGUAY</t>
  </si>
  <si>
    <t>PARAGUAY</t>
  </si>
  <si>
    <t>ESPAÑA</t>
  </si>
  <si>
    <t>INGLATERRA</t>
  </si>
  <si>
    <t>FRANCIA</t>
  </si>
  <si>
    <t>ALEMANIA</t>
  </si>
  <si>
    <t>ITALIA</t>
  </si>
  <si>
    <t>HOLANDA</t>
  </si>
  <si>
    <t>AUSTRALIA</t>
  </si>
  <si>
    <t>TURQUIA</t>
  </si>
  <si>
    <t>BELGICA</t>
  </si>
  <si>
    <t>SUIZA</t>
  </si>
  <si>
    <t>PORTUGAL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</si>
  <si>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</si>
  <si>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</si>
  <si>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</si>
  <si>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</si>
  <si>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</si>
  <si>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</si>
  <si>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</si>
  <si>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</si>
  <si>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ANTILLAS HOLANDESAS</t>
  </si>
  <si>
    <t>CUBA</t>
  </si>
  <si>
    <t>BARBADOS</t>
  </si>
  <si>
    <t>BOG-CPQ-BOG</t>
  </si>
  <si>
    <t>MDE-UIO-MDE</t>
  </si>
  <si>
    <t>BOG-LUX-BOG</t>
  </si>
  <si>
    <t>LUXEMBURGO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</si>
  <si>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</si>
  <si>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</si>
  <si>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</si>
  <si>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</si>
  <si>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</si>
  <si>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</si>
  <si>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</si>
  <si>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</si>
  <si>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</si>
  <si>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</si>
  <si>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</si>
  <si>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</si>
  <si>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SANTA MARTA</t>
  </si>
  <si>
    <t>SANTA MARTA - SIMON BOLIVAR</t>
  </si>
  <si>
    <t>BUCARAMANGA</t>
  </si>
  <si>
    <t>BUCARAMANGA - PALONEGRO</t>
  </si>
  <si>
    <t>PEREIRA</t>
  </si>
  <si>
    <t>PEREIRA - MATECAÑAS</t>
  </si>
  <si>
    <t>MONTERIA</t>
  </si>
  <si>
    <t>MONTERIA - LOS GARZONES</t>
  </si>
  <si>
    <t>MEDELLIN</t>
  </si>
  <si>
    <t>MEDELLIN - OLAYA HERRERA</t>
  </si>
  <si>
    <t>CUCUTA</t>
  </si>
  <si>
    <t>CUCUTA - CAMILO DAZA</t>
  </si>
  <si>
    <t>VALLEDUPAR</t>
  </si>
  <si>
    <t>VALLEDUPAR-ALFONSO LOPEZ P.</t>
  </si>
  <si>
    <t>QUIBDO</t>
  </si>
  <si>
    <t>QUIBDO - EL CARAÑO</t>
  </si>
  <si>
    <t>ARMENIA</t>
  </si>
  <si>
    <t>ARMENIA - EL EDEN</t>
  </si>
  <si>
    <t>EL YOPAL</t>
  </si>
  <si>
    <t>NEIVA</t>
  </si>
  <si>
    <t>NEIVA - BENITO SALAS</t>
  </si>
  <si>
    <t>LETICIA</t>
  </si>
  <si>
    <t>LETICIA-ALFREDO VASQUEZ COBO</t>
  </si>
  <si>
    <t>PASTO</t>
  </si>
  <si>
    <t>PASTO - ANTONIO NARIQO</t>
  </si>
  <si>
    <t>MANIZALES</t>
  </si>
  <si>
    <t>MANIZALES - LA NUBIA</t>
  </si>
  <si>
    <t>CAREPA</t>
  </si>
  <si>
    <t>ANTONIO ROLDAN BETANCOURT</t>
  </si>
  <si>
    <t>VILLAVICENCIO</t>
  </si>
  <si>
    <t>VANGUARDIA</t>
  </si>
  <si>
    <t>IBAGUE</t>
  </si>
  <si>
    <t>IBAGUE - PERALES</t>
  </si>
  <si>
    <t>POPAYAN</t>
  </si>
  <si>
    <t>POPAYAN - GMOLEON VALENCIA</t>
  </si>
  <si>
    <t>RIOHACHA</t>
  </si>
  <si>
    <t>RIOHACHA-ALMIRANTE PADILLA</t>
  </si>
  <si>
    <t>BARRANCABERMEJA</t>
  </si>
  <si>
    <t>BARRANCABERMEJA-YARIGUIES</t>
  </si>
  <si>
    <t>TUMACO</t>
  </si>
  <si>
    <t>TUMACO - LA FLORIDA</t>
  </si>
  <si>
    <t>ARAUCA - MUNICIPIO</t>
  </si>
  <si>
    <t>ARAUCA - SANTIAGO PEREZ QUIROZ</t>
  </si>
  <si>
    <t>FLORENCIA</t>
  </si>
  <si>
    <t>GUSTAVO ARTUNDUAGA PAREDES</t>
  </si>
  <si>
    <t>PROVIDENCIA</t>
  </si>
  <si>
    <t>PROVIDENCIA- EL EMBRUJO</t>
  </si>
  <si>
    <t>COROZAL</t>
  </si>
  <si>
    <t>COROZAL - LAS BRUJAS</t>
  </si>
  <si>
    <t>PUERTO ASIS</t>
  </si>
  <si>
    <t>PUERTO ASIS - 3 DE MAYO</t>
  </si>
  <si>
    <t>PUERTO GAITAN</t>
  </si>
  <si>
    <t>MORELIA</t>
  </si>
  <si>
    <t>PUERTO INIRIDA</t>
  </si>
  <si>
    <t>PUERTO INIRIDA - CESAR GAVIRIA TRUJ</t>
  </si>
  <si>
    <t>MITU</t>
  </si>
  <si>
    <t>LA MACARENA</t>
  </si>
  <si>
    <t>LA MACARENA - META</t>
  </si>
  <si>
    <t>BAHIA SOLANO</t>
  </si>
  <si>
    <t>BAHIA SOLANO - JOSE C. MUTIS</t>
  </si>
  <si>
    <t>MAICAO</t>
  </si>
  <si>
    <t>GUAPI</t>
  </si>
  <si>
    <t>GUAPI - JUAN CASIANO</t>
  </si>
  <si>
    <t>PUERTO CARRENO</t>
  </si>
  <si>
    <t>CARREÑO-GERMAN OLANO</t>
  </si>
  <si>
    <t>VILLA GARZON</t>
  </si>
  <si>
    <t>CAUCASIA</t>
  </si>
  <si>
    <t>CAUCASIA- JUAN H. WHITE</t>
  </si>
  <si>
    <t>SARAVENA-COLONIZADORES</t>
  </si>
  <si>
    <t>NUQUI</t>
  </si>
  <si>
    <t>NUQUI - REYES MURILLO</t>
  </si>
  <si>
    <t>SAN JOSE DEL GUAVIARE</t>
  </si>
  <si>
    <t>ALDANA</t>
  </si>
  <si>
    <t>IPIALES - SAN LUIS</t>
  </si>
  <si>
    <t>URIBIA</t>
  </si>
  <si>
    <t>PUERTO BOLIVAR - PORTETE</t>
  </si>
  <si>
    <t>TOLU</t>
  </si>
  <si>
    <t>PITALITO</t>
  </si>
  <si>
    <t>PITALITO -CONTADOR</t>
  </si>
  <si>
    <t>PUERTO LEGUIZAMO</t>
  </si>
  <si>
    <t>EL BAGRE</t>
  </si>
  <si>
    <t>CUMARIBO</t>
  </si>
  <si>
    <t>TIMBIQUI</t>
  </si>
  <si>
    <t>ACANDI</t>
  </si>
  <si>
    <t>BUENAVENTURA</t>
  </si>
  <si>
    <t>BUENAVENTURA - GERARDO TOBAR LOPEZ</t>
  </si>
  <si>
    <t>LOMA DE CHIRIGUANA</t>
  </si>
  <si>
    <t>CALENTURITAS</t>
  </si>
  <si>
    <t>SOLANO</t>
  </si>
  <si>
    <t>MIRAFLORES - GUAVIARE</t>
  </si>
  <si>
    <t>MIRAFLORES</t>
  </si>
  <si>
    <t>GUAINIA (BARRANCO MINAS)</t>
  </si>
  <si>
    <t>BARRANCO MINAS</t>
  </si>
  <si>
    <t>FLANDES</t>
  </si>
  <si>
    <t>GIRARDOT SANTIAGO VILA</t>
  </si>
  <si>
    <t>LA PEDRERA</t>
  </si>
  <si>
    <t>TARAIRA</t>
  </si>
  <si>
    <t>CARURU</t>
  </si>
  <si>
    <t>SANTA RITA - VICHADA</t>
  </si>
  <si>
    <t>CENTRO ADM. "MARANDUA"</t>
  </si>
  <si>
    <t>MELGAR</t>
  </si>
  <si>
    <t>TOLEMAIDA</t>
  </si>
  <si>
    <t>ARARACUARA</t>
  </si>
  <si>
    <t>CARTAGENA - RAFAEL NUÑEZ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</si>
</sst>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.000_);\(#,##0.000\)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C0A]dddd\,\ dd&quot; de &quot;mmmm&quot; de &quot;yyyy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sz val="12"/>
      <color indexed="12"/>
      <name val="Courier"/>
      <family val="3"/>
    </font>
    <font>
      <sz val="12"/>
      <color indexed="12"/>
      <name val="Century Gothic"/>
      <family val="2"/>
    </font>
    <font>
      <sz val="13"/>
      <color indexed="12"/>
      <name val="Century Gothic"/>
      <family val="2"/>
    </font>
    <font>
      <i/>
      <u val="single"/>
      <sz val="12"/>
      <name val="Arial"/>
      <family val="2"/>
    </font>
    <font>
      <u val="single"/>
      <sz val="12"/>
      <color indexed="12"/>
      <name val="Arial"/>
      <family val="2"/>
    </font>
    <font>
      <i/>
      <u val="single"/>
      <sz val="14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sz val="12"/>
      <color rgb="FF0000FF"/>
      <name val="Courier"/>
      <family val="3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b/>
      <u val="single"/>
      <sz val="22"/>
      <color theme="3" tint="-0.4999699890613556"/>
      <name val="Century Gothic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2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3"/>
      <color rgb="FF002060"/>
      <name val="Century Gothic"/>
      <family val="2"/>
    </font>
    <font>
      <i/>
      <u val="single"/>
      <sz val="14"/>
      <color theme="9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-0.24997000396251678"/>
        <bgColor indexed="64"/>
      </patternFill>
    </fill>
  </fills>
  <borders count="2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double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medium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thin"/>
      <right style="medium"/>
      <top style="thick"/>
      <bottom style="medium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 style="thick"/>
      <bottom style="medium"/>
    </border>
    <border>
      <left style="double"/>
      <right style="thin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0" applyNumberFormat="0" applyBorder="0" applyAlignment="0" applyProtection="0"/>
    <xf numFmtId="0" fontId="96" fillId="21" borderId="1" applyNumberFormat="0" applyAlignment="0" applyProtection="0"/>
    <xf numFmtId="0" fontId="97" fillId="22" borderId="2" applyNumberFormat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1" fillId="29" borderId="1" applyNumberFormat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4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5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6" fillId="21" borderId="6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" applyNumberFormat="0" applyFill="0" applyAlignment="0" applyProtection="0"/>
    <xf numFmtId="0" fontId="100" fillId="0" borderId="8" applyNumberFormat="0" applyFill="0" applyAlignment="0" applyProtection="0"/>
    <xf numFmtId="0" fontId="111" fillId="0" borderId="9" applyNumberFormat="0" applyFill="0" applyAlignment="0" applyProtection="0"/>
  </cellStyleXfs>
  <cellXfs count="752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0" borderId="10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right" indent="1"/>
      <protection/>
    </xf>
    <xf numFmtId="2" fontId="6" fillId="0" borderId="13" xfId="61" applyNumberFormat="1" applyFont="1" applyFill="1" applyBorder="1" applyAlignment="1" applyProtection="1">
      <alignment horizontal="right" indent="1"/>
      <protection/>
    </xf>
    <xf numFmtId="37" fontId="5" fillId="0" borderId="10" xfId="61" applyFont="1" applyFill="1" applyBorder="1" applyAlignment="1" applyProtection="1">
      <alignment horizontal="left"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2" fontId="6" fillId="0" borderId="15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Protection="1">
      <alignment/>
      <protection/>
    </xf>
    <xf numFmtId="2" fontId="6" fillId="0" borderId="16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6" xfId="61" applyFont="1" applyFill="1" applyBorder="1" applyAlignment="1" applyProtection="1">
      <alignment horizontal="left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9" xfId="61" applyNumberFormat="1" applyFont="1" applyFill="1" applyBorder="1" applyAlignment="1" applyProtection="1">
      <alignment horizontal="right" indent="1"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Protection="1">
      <alignment/>
      <protection/>
    </xf>
    <xf numFmtId="2" fontId="6" fillId="0" borderId="20" xfId="61" applyNumberFormat="1" applyFont="1" applyFill="1" applyBorder="1" applyProtection="1">
      <alignment/>
      <protection/>
    </xf>
    <xf numFmtId="37" fontId="3" fillId="0" borderId="17" xfId="61" applyFont="1" applyFill="1" applyBorder="1">
      <alignment/>
      <protection/>
    </xf>
    <xf numFmtId="37" fontId="8" fillId="0" borderId="20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6" xfId="61" applyFont="1" applyFill="1" applyBorder="1" applyAlignment="1" applyProtection="1">
      <alignment horizontal="left"/>
      <protection/>
    </xf>
    <xf numFmtId="37" fontId="3" fillId="0" borderId="21" xfId="61" applyFont="1" applyFill="1" applyBorder="1" applyProtection="1">
      <alignment/>
      <protection/>
    </xf>
    <xf numFmtId="37" fontId="3" fillId="0" borderId="22" xfId="61" applyFont="1" applyFill="1" applyBorder="1" applyProtection="1">
      <alignment/>
      <protection/>
    </xf>
    <xf numFmtId="37" fontId="3" fillId="0" borderId="23" xfId="61" applyFont="1" applyFill="1" applyBorder="1" applyAlignment="1" applyProtection="1">
      <alignment horizontal="right"/>
      <protection/>
    </xf>
    <xf numFmtId="37" fontId="3" fillId="0" borderId="24" xfId="61" applyFont="1" applyFill="1" applyBorder="1" applyAlignment="1" applyProtection="1">
      <alignment horizontal="right"/>
      <protection/>
    </xf>
    <xf numFmtId="37" fontId="5" fillId="0" borderId="21" xfId="61" applyFont="1" applyFill="1" applyBorder="1" applyAlignment="1" applyProtection="1">
      <alignment horizontal="left"/>
      <protection/>
    </xf>
    <xf numFmtId="37" fontId="7" fillId="0" borderId="24" xfId="61" applyFont="1" applyFill="1" applyBorder="1" applyAlignment="1" applyProtection="1">
      <alignment horizontal="left"/>
      <protection/>
    </xf>
    <xf numFmtId="3" fontId="3" fillId="0" borderId="18" xfId="61" applyNumberFormat="1" applyFont="1" applyFill="1" applyBorder="1" applyAlignment="1">
      <alignment horizontal="right"/>
      <protection/>
    </xf>
    <xf numFmtId="3" fontId="3" fillId="0" borderId="19" xfId="61" applyNumberFormat="1" applyFont="1" applyFill="1" applyBorder="1" applyAlignment="1">
      <alignment horizontal="right"/>
      <protection/>
    </xf>
    <xf numFmtId="3" fontId="3" fillId="0" borderId="20" xfId="61" applyNumberFormat="1" applyFont="1" applyFill="1" applyBorder="1" applyAlignment="1">
      <alignment horizontal="right"/>
      <protection/>
    </xf>
    <xf numFmtId="3" fontId="3" fillId="0" borderId="25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3" fillId="0" borderId="14" xfId="61" applyNumberFormat="1" applyFont="1" applyFill="1" applyBorder="1" applyAlignment="1">
      <alignment horizontal="right"/>
      <protection/>
    </xf>
    <xf numFmtId="3" fontId="3" fillId="0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7" fontId="11" fillId="0" borderId="24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5" xfId="61" applyFont="1" applyFill="1" applyBorder="1" applyProtection="1">
      <alignment/>
      <protection/>
    </xf>
    <xf numFmtId="37" fontId="3" fillId="0" borderId="14" xfId="61" applyFont="1" applyFill="1" applyBorder="1" applyAlignment="1" applyProtection="1">
      <alignment horizontal="right"/>
      <protection/>
    </xf>
    <xf numFmtId="37" fontId="3" fillId="0" borderId="16" xfId="61" applyFont="1" applyFill="1" applyBorder="1" applyAlignment="1" applyProtection="1">
      <alignment horizontal="right"/>
      <protection/>
    </xf>
    <xf numFmtId="3" fontId="3" fillId="0" borderId="16" xfId="61" applyNumberFormat="1" applyFont="1" applyFill="1" applyBorder="1">
      <alignment/>
      <protection/>
    </xf>
    <xf numFmtId="3" fontId="3" fillId="0" borderId="14" xfId="61" applyNumberFormat="1" applyFont="1" applyFill="1" applyBorder="1">
      <alignment/>
      <protection/>
    </xf>
    <xf numFmtId="3" fontId="3" fillId="0" borderId="23" xfId="61" applyNumberFormat="1" applyFont="1" applyFill="1" applyBorder="1">
      <alignment/>
      <protection/>
    </xf>
    <xf numFmtId="3" fontId="3" fillId="0" borderId="24" xfId="61" applyNumberFormat="1" applyFont="1" applyFill="1" applyBorder="1" applyAlignment="1">
      <alignment horizontal="right"/>
      <protection/>
    </xf>
    <xf numFmtId="37" fontId="6" fillId="0" borderId="24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14" fillId="0" borderId="0" xfId="61" applyFont="1">
      <alignment/>
      <protection/>
    </xf>
    <xf numFmtId="0" fontId="3" fillId="33" borderId="0" xfId="63" applyNumberFormat="1" applyFont="1" applyFill="1" applyBorder="1">
      <alignment/>
      <protection/>
    </xf>
    <xf numFmtId="37" fontId="3" fillId="0" borderId="24" xfId="61" applyFont="1" applyFill="1" applyBorder="1" applyProtection="1">
      <alignment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2" fillId="0" borderId="0" xfId="64" applyFont="1">
      <alignment/>
      <protection/>
    </xf>
    <xf numFmtId="2" fontId="23" fillId="34" borderId="26" xfId="64" applyNumberFormat="1" applyFont="1" applyFill="1" applyBorder="1">
      <alignment/>
      <protection/>
    </xf>
    <xf numFmtId="3" fontId="23" fillId="34" borderId="27" xfId="64" applyNumberFormat="1" applyFont="1" applyFill="1" applyBorder="1">
      <alignment/>
      <protection/>
    </xf>
    <xf numFmtId="3" fontId="23" fillId="34" borderId="28" xfId="64" applyNumberFormat="1" applyFont="1" applyFill="1" applyBorder="1">
      <alignment/>
      <protection/>
    </xf>
    <xf numFmtId="10" fontId="23" fillId="34" borderId="29" xfId="64" applyNumberFormat="1" applyFont="1" applyFill="1" applyBorder="1">
      <alignment/>
      <protection/>
    </xf>
    <xf numFmtId="3" fontId="23" fillId="34" borderId="30" xfId="64" applyNumberFormat="1" applyFont="1" applyFill="1" applyBorder="1">
      <alignment/>
      <protection/>
    </xf>
    <xf numFmtId="3" fontId="23" fillId="34" borderId="31" xfId="64" applyNumberFormat="1" applyFont="1" applyFill="1" applyBorder="1">
      <alignment/>
      <protection/>
    </xf>
    <xf numFmtId="0" fontId="23" fillId="34" borderId="28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32" xfId="64" applyNumberFormat="1" applyFont="1" applyFill="1" applyBorder="1" applyAlignment="1">
      <alignment horizontal="center" vertical="center" wrapText="1"/>
      <protection/>
    </xf>
    <xf numFmtId="49" fontId="5" fillId="35" borderId="21" xfId="64" applyNumberFormat="1" applyFont="1" applyFill="1" applyBorder="1" applyAlignment="1">
      <alignment horizontal="center" vertical="center" wrapText="1"/>
      <protection/>
    </xf>
    <xf numFmtId="49" fontId="5" fillId="35" borderId="33" xfId="64" applyNumberFormat="1" applyFont="1" applyFill="1" applyBorder="1" applyAlignment="1">
      <alignment horizontal="center" vertical="center" wrapText="1"/>
      <protection/>
    </xf>
    <xf numFmtId="49" fontId="5" fillId="35" borderId="34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5" fillId="0" borderId="0" xfId="64" applyFont="1">
      <alignment/>
      <protection/>
    </xf>
    <xf numFmtId="2" fontId="25" fillId="36" borderId="26" xfId="64" applyNumberFormat="1" applyFont="1" applyFill="1" applyBorder="1">
      <alignment/>
      <protection/>
    </xf>
    <xf numFmtId="3" fontId="25" fillId="36" borderId="27" xfId="64" applyNumberFormat="1" applyFont="1" applyFill="1" applyBorder="1">
      <alignment/>
      <protection/>
    </xf>
    <xf numFmtId="3" fontId="25" fillId="36" borderId="28" xfId="64" applyNumberFormat="1" applyFont="1" applyFill="1" applyBorder="1">
      <alignment/>
      <protection/>
    </xf>
    <xf numFmtId="10" fontId="25" fillId="36" borderId="29" xfId="64" applyNumberFormat="1" applyFont="1" applyFill="1" applyBorder="1">
      <alignment/>
      <protection/>
    </xf>
    <xf numFmtId="0" fontId="25" fillId="36" borderId="28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6" fillId="0" borderId="0" xfId="58" applyFont="1" applyFill="1" applyAlignment="1">
      <alignment vertical="center"/>
      <protection/>
    </xf>
    <xf numFmtId="10" fontId="26" fillId="34" borderId="35" xfId="58" applyNumberFormat="1" applyFont="1" applyFill="1" applyBorder="1" applyAlignment="1">
      <alignment horizontal="right" vertical="center"/>
      <protection/>
    </xf>
    <xf numFmtId="3" fontId="26" fillId="34" borderId="36" xfId="58" applyNumberFormat="1" applyFont="1" applyFill="1" applyBorder="1" applyAlignment="1">
      <alignment vertical="center"/>
      <protection/>
    </xf>
    <xf numFmtId="3" fontId="26" fillId="34" borderId="37" xfId="58" applyNumberFormat="1" applyFont="1" applyFill="1" applyBorder="1" applyAlignment="1">
      <alignment vertical="center"/>
      <protection/>
    </xf>
    <xf numFmtId="3" fontId="26" fillId="34" borderId="38" xfId="58" applyNumberFormat="1" applyFont="1" applyFill="1" applyBorder="1" applyAlignment="1">
      <alignment vertical="center"/>
      <protection/>
    </xf>
    <xf numFmtId="3" fontId="26" fillId="34" borderId="39" xfId="58" applyNumberFormat="1" applyFont="1" applyFill="1" applyBorder="1" applyAlignment="1">
      <alignment vertical="center"/>
      <protection/>
    </xf>
    <xf numFmtId="181" fontId="26" fillId="34" borderId="40" xfId="58" applyNumberFormat="1" applyFont="1" applyFill="1" applyBorder="1" applyAlignment="1">
      <alignment vertical="center"/>
      <protection/>
    </xf>
    <xf numFmtId="3" fontId="26" fillId="34" borderId="41" xfId="58" applyNumberFormat="1" applyFont="1" applyFill="1" applyBorder="1" applyAlignment="1">
      <alignment vertical="center"/>
      <protection/>
    </xf>
    <xf numFmtId="10" fontId="26" fillId="34" borderId="40" xfId="58" applyNumberFormat="1" applyFont="1" applyFill="1" applyBorder="1" applyAlignment="1">
      <alignment horizontal="right" vertical="center"/>
      <protection/>
    </xf>
    <xf numFmtId="3" fontId="26" fillId="34" borderId="42" xfId="58" applyNumberFormat="1" applyFont="1" applyFill="1" applyBorder="1" applyAlignment="1">
      <alignment vertical="center"/>
      <protection/>
    </xf>
    <xf numFmtId="0" fontId="26" fillId="34" borderId="43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44" xfId="58" applyNumberFormat="1" applyFont="1" applyFill="1" applyBorder="1" applyAlignment="1">
      <alignment horizontal="center" vertical="center" wrapText="1"/>
      <protection/>
    </xf>
    <xf numFmtId="49" fontId="13" fillId="35" borderId="45" xfId="58" applyNumberFormat="1" applyFont="1" applyFill="1" applyBorder="1" applyAlignment="1">
      <alignment horizontal="center" vertical="center" wrapText="1"/>
      <protection/>
    </xf>
    <xf numFmtId="49" fontId="13" fillId="35" borderId="46" xfId="58" applyNumberFormat="1" applyFont="1" applyFill="1" applyBorder="1" applyAlignment="1">
      <alignment horizontal="center" vertical="center" wrapText="1"/>
      <protection/>
    </xf>
    <xf numFmtId="49" fontId="13" fillId="35" borderId="47" xfId="58" applyNumberFormat="1" applyFont="1" applyFill="1" applyBorder="1" applyAlignment="1">
      <alignment horizontal="center" vertical="center" wrapText="1"/>
      <protection/>
    </xf>
    <xf numFmtId="1" fontId="27" fillId="0" borderId="0" xfId="58" applyNumberFormat="1" applyFont="1" applyFill="1" applyAlignment="1">
      <alignment horizontal="center" vertical="center" wrapText="1"/>
      <protection/>
    </xf>
    <xf numFmtId="0" fontId="29" fillId="0" borderId="0" xfId="58" applyFont="1" applyFill="1">
      <alignment/>
      <protection/>
    </xf>
    <xf numFmtId="0" fontId="3" fillId="0" borderId="0" xfId="65" applyFont="1">
      <alignment/>
      <protection/>
    </xf>
    <xf numFmtId="0" fontId="22" fillId="0" borderId="0" xfId="65" applyFont="1">
      <alignment/>
      <protection/>
    </xf>
    <xf numFmtId="0" fontId="25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7" borderId="48" xfId="58" applyNumberFormat="1" applyFont="1" applyFill="1" applyBorder="1" applyAlignment="1">
      <alignment horizontal="right"/>
      <protection/>
    </xf>
    <xf numFmtId="3" fontId="12" fillId="37" borderId="49" xfId="58" applyNumberFormat="1" applyFont="1" applyFill="1" applyBorder="1">
      <alignment/>
      <protection/>
    </xf>
    <xf numFmtId="3" fontId="12" fillId="37" borderId="50" xfId="58" applyNumberFormat="1" applyFont="1" applyFill="1" applyBorder="1">
      <alignment/>
      <protection/>
    </xf>
    <xf numFmtId="3" fontId="12" fillId="37" borderId="51" xfId="58" applyNumberFormat="1" applyFont="1" applyFill="1" applyBorder="1">
      <alignment/>
      <protection/>
    </xf>
    <xf numFmtId="10" fontId="12" fillId="37" borderId="52" xfId="58" applyNumberFormat="1" applyFont="1" applyFill="1" applyBorder="1">
      <alignment/>
      <protection/>
    </xf>
    <xf numFmtId="10" fontId="12" fillId="37" borderId="52" xfId="58" applyNumberFormat="1" applyFont="1" applyFill="1" applyBorder="1" applyAlignment="1">
      <alignment horizontal="right"/>
      <protection/>
    </xf>
    <xf numFmtId="0" fontId="12" fillId="37" borderId="53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7" borderId="54" xfId="58" applyNumberFormat="1" applyFont="1" applyFill="1" applyBorder="1" applyAlignment="1">
      <alignment horizontal="right" vertical="center"/>
      <protection/>
    </xf>
    <xf numFmtId="3" fontId="12" fillId="37" borderId="55" xfId="58" applyNumberFormat="1" applyFont="1" applyFill="1" applyBorder="1" applyAlignment="1">
      <alignment vertical="center"/>
      <protection/>
    </xf>
    <xf numFmtId="3" fontId="12" fillId="37" borderId="56" xfId="58" applyNumberFormat="1" applyFont="1" applyFill="1" applyBorder="1" applyAlignment="1">
      <alignment vertical="center"/>
      <protection/>
    </xf>
    <xf numFmtId="3" fontId="12" fillId="37" borderId="57" xfId="58" applyNumberFormat="1" applyFont="1" applyFill="1" applyBorder="1" applyAlignment="1">
      <alignment vertical="center"/>
      <protection/>
    </xf>
    <xf numFmtId="10" fontId="12" fillId="37" borderId="58" xfId="58" applyNumberFormat="1" applyFont="1" applyFill="1" applyBorder="1" applyAlignment="1">
      <alignment vertical="center"/>
      <protection/>
    </xf>
    <xf numFmtId="10" fontId="12" fillId="37" borderId="58" xfId="58" applyNumberFormat="1" applyFont="1" applyFill="1" applyBorder="1" applyAlignment="1">
      <alignment horizontal="right" vertical="center"/>
      <protection/>
    </xf>
    <xf numFmtId="0" fontId="12" fillId="37" borderId="59" xfId="58" applyFont="1" applyFill="1" applyBorder="1" applyAlignment="1">
      <alignment vertical="center"/>
      <protection/>
    </xf>
    <xf numFmtId="0" fontId="25" fillId="0" borderId="0" xfId="58" applyFont="1" applyFill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44" xfId="58" applyNumberFormat="1" applyFont="1" applyFill="1" applyBorder="1" applyAlignment="1">
      <alignment horizontal="center" vertical="center" wrapText="1"/>
      <protection/>
    </xf>
    <xf numFmtId="49" fontId="12" fillId="35" borderId="45" xfId="58" applyNumberFormat="1" applyFont="1" applyFill="1" applyBorder="1" applyAlignment="1">
      <alignment horizontal="center" vertical="center" wrapText="1"/>
      <protection/>
    </xf>
    <xf numFmtId="49" fontId="12" fillId="35" borderId="46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7" borderId="48" xfId="58" applyNumberFormat="1" applyFont="1" applyFill="1" applyBorder="1" applyAlignment="1">
      <alignment horizontal="right"/>
      <protection/>
    </xf>
    <xf numFmtId="3" fontId="6" fillId="37" borderId="60" xfId="58" applyNumberFormat="1" applyFont="1" applyFill="1" applyBorder="1">
      <alignment/>
      <protection/>
    </xf>
    <xf numFmtId="3" fontId="6" fillId="37" borderId="61" xfId="58" applyNumberFormat="1" applyFont="1" applyFill="1" applyBorder="1">
      <alignment/>
      <protection/>
    </xf>
    <xf numFmtId="3" fontId="6" fillId="37" borderId="49" xfId="58" applyNumberFormat="1" applyFont="1" applyFill="1" applyBorder="1">
      <alignment/>
      <protection/>
    </xf>
    <xf numFmtId="3" fontId="6" fillId="37" borderId="50" xfId="58" applyNumberFormat="1" applyFont="1" applyFill="1" applyBorder="1">
      <alignment/>
      <protection/>
    </xf>
    <xf numFmtId="3" fontId="6" fillId="37" borderId="51" xfId="58" applyNumberFormat="1" applyFont="1" applyFill="1" applyBorder="1">
      <alignment/>
      <protection/>
    </xf>
    <xf numFmtId="10" fontId="6" fillId="37" borderId="52" xfId="58" applyNumberFormat="1" applyFont="1" applyFill="1" applyBorder="1">
      <alignment/>
      <protection/>
    </xf>
    <xf numFmtId="10" fontId="6" fillId="37" borderId="52" xfId="58" applyNumberFormat="1" applyFont="1" applyFill="1" applyBorder="1" applyAlignment="1">
      <alignment horizontal="right"/>
      <protection/>
    </xf>
    <xf numFmtId="0" fontId="6" fillId="37" borderId="53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7" borderId="54" xfId="58" applyNumberFormat="1" applyFont="1" applyFill="1" applyBorder="1" applyAlignment="1">
      <alignment horizontal="right"/>
      <protection/>
    </xf>
    <xf numFmtId="3" fontId="6" fillId="37" borderId="62" xfId="58" applyNumberFormat="1" applyFont="1" applyFill="1" applyBorder="1">
      <alignment/>
      <protection/>
    </xf>
    <xf numFmtId="3" fontId="6" fillId="37" borderId="63" xfId="58" applyNumberFormat="1" applyFont="1" applyFill="1" applyBorder="1">
      <alignment/>
      <protection/>
    </xf>
    <xf numFmtId="3" fontId="6" fillId="37" borderId="55" xfId="58" applyNumberFormat="1" applyFont="1" applyFill="1" applyBorder="1">
      <alignment/>
      <protection/>
    </xf>
    <xf numFmtId="3" fontId="6" fillId="37" borderId="56" xfId="58" applyNumberFormat="1" applyFont="1" applyFill="1" applyBorder="1">
      <alignment/>
      <protection/>
    </xf>
    <xf numFmtId="3" fontId="6" fillId="37" borderId="57" xfId="58" applyNumberFormat="1" applyFont="1" applyFill="1" applyBorder="1">
      <alignment/>
      <protection/>
    </xf>
    <xf numFmtId="10" fontId="6" fillId="37" borderId="58" xfId="58" applyNumberFormat="1" applyFont="1" applyFill="1" applyBorder="1">
      <alignment/>
      <protection/>
    </xf>
    <xf numFmtId="10" fontId="6" fillId="37" borderId="58" xfId="58" applyNumberFormat="1" applyFont="1" applyFill="1" applyBorder="1" applyAlignment="1">
      <alignment horizontal="right"/>
      <protection/>
    </xf>
    <xf numFmtId="0" fontId="6" fillId="37" borderId="59" xfId="58" applyFont="1" applyFill="1" applyBorder="1">
      <alignment/>
      <protection/>
    </xf>
    <xf numFmtId="10" fontId="26" fillId="8" borderId="64" xfId="58" applyNumberFormat="1" applyFont="1" applyFill="1" applyBorder="1" applyAlignment="1">
      <alignment horizontal="right" vertical="center"/>
      <protection/>
    </xf>
    <xf numFmtId="3" fontId="26" fillId="8" borderId="65" xfId="58" applyNumberFormat="1" applyFont="1" applyFill="1" applyBorder="1" applyAlignment="1">
      <alignment vertical="center"/>
      <protection/>
    </xf>
    <xf numFmtId="3" fontId="26" fillId="8" borderId="66" xfId="58" applyNumberFormat="1" applyFont="1" applyFill="1" applyBorder="1" applyAlignment="1">
      <alignment vertical="center"/>
      <protection/>
    </xf>
    <xf numFmtId="3" fontId="26" fillId="8" borderId="67" xfId="58" applyNumberFormat="1" applyFont="1" applyFill="1" applyBorder="1" applyAlignment="1">
      <alignment vertical="center"/>
      <protection/>
    </xf>
    <xf numFmtId="3" fontId="26" fillId="8" borderId="0" xfId="58" applyNumberFormat="1" applyFont="1" applyFill="1" applyBorder="1" applyAlignment="1">
      <alignment vertical="center"/>
      <protection/>
    </xf>
    <xf numFmtId="3" fontId="26" fillId="8" borderId="68" xfId="58" applyNumberFormat="1" applyFont="1" applyFill="1" applyBorder="1" applyAlignment="1">
      <alignment vertical="center"/>
      <protection/>
    </xf>
    <xf numFmtId="10" fontId="26" fillId="8" borderId="69" xfId="58" applyNumberFormat="1" applyFont="1" applyFill="1" applyBorder="1" applyAlignment="1">
      <alignment vertical="center"/>
      <protection/>
    </xf>
    <xf numFmtId="10" fontId="26" fillId="8" borderId="69" xfId="58" applyNumberFormat="1" applyFont="1" applyFill="1" applyBorder="1" applyAlignment="1">
      <alignment horizontal="right" vertical="center"/>
      <protection/>
    </xf>
    <xf numFmtId="0" fontId="26" fillId="8" borderId="70" xfId="58" applyNumberFormat="1" applyFont="1" applyFill="1" applyBorder="1" applyAlignment="1">
      <alignment vertical="center"/>
      <protection/>
    </xf>
    <xf numFmtId="3" fontId="12" fillId="37" borderId="63" xfId="58" applyNumberFormat="1" applyFont="1" applyFill="1" applyBorder="1" applyAlignment="1">
      <alignment vertical="center"/>
      <protection/>
    </xf>
    <xf numFmtId="10" fontId="12" fillId="37" borderId="71" xfId="58" applyNumberFormat="1" applyFont="1" applyFill="1" applyBorder="1" applyAlignment="1">
      <alignment horizontal="right" vertical="center"/>
      <protection/>
    </xf>
    <xf numFmtId="3" fontId="12" fillId="37" borderId="72" xfId="58" applyNumberFormat="1" applyFont="1" applyFill="1" applyBorder="1" applyAlignment="1">
      <alignment vertical="center"/>
      <protection/>
    </xf>
    <xf numFmtId="3" fontId="12" fillId="37" borderId="73" xfId="58" applyNumberFormat="1" applyFont="1" applyFill="1" applyBorder="1" applyAlignment="1">
      <alignment vertical="center"/>
      <protection/>
    </xf>
    <xf numFmtId="3" fontId="12" fillId="37" borderId="74" xfId="58" applyNumberFormat="1" applyFont="1" applyFill="1" applyBorder="1" applyAlignment="1">
      <alignment vertical="center"/>
      <protection/>
    </xf>
    <xf numFmtId="10" fontId="12" fillId="37" borderId="75" xfId="58" applyNumberFormat="1" applyFont="1" applyFill="1" applyBorder="1" applyAlignment="1">
      <alignment vertical="center"/>
      <protection/>
    </xf>
    <xf numFmtId="10" fontId="12" fillId="37" borderId="75" xfId="58" applyNumberFormat="1" applyFont="1" applyFill="1" applyBorder="1" applyAlignment="1">
      <alignment horizontal="right" vertical="center"/>
      <protection/>
    </xf>
    <xf numFmtId="0" fontId="12" fillId="37" borderId="76" xfId="58" applyFont="1" applyFill="1" applyBorder="1" applyAlignment="1">
      <alignment vertical="center"/>
      <protection/>
    </xf>
    <xf numFmtId="10" fontId="25" fillId="34" borderId="77" xfId="58" applyNumberFormat="1" applyFont="1" applyFill="1" applyBorder="1" applyAlignment="1">
      <alignment horizontal="right" vertical="center"/>
      <protection/>
    </xf>
    <xf numFmtId="3" fontId="25" fillId="34" borderId="38" xfId="58" applyNumberFormat="1" applyFont="1" applyFill="1" applyBorder="1" applyAlignment="1">
      <alignment vertical="center"/>
      <protection/>
    </xf>
    <xf numFmtId="3" fontId="25" fillId="34" borderId="37" xfId="58" applyNumberFormat="1" applyFont="1" applyFill="1" applyBorder="1" applyAlignment="1">
      <alignment vertical="center"/>
      <protection/>
    </xf>
    <xf numFmtId="3" fontId="25" fillId="34" borderId="42" xfId="58" applyNumberFormat="1" applyFont="1" applyFill="1" applyBorder="1" applyAlignment="1">
      <alignment vertical="center"/>
      <protection/>
    </xf>
    <xf numFmtId="181" fontId="25" fillId="34" borderId="78" xfId="58" applyNumberFormat="1" applyFont="1" applyFill="1" applyBorder="1" applyAlignment="1">
      <alignment vertical="center"/>
      <protection/>
    </xf>
    <xf numFmtId="0" fontId="25" fillId="34" borderId="43" xfId="58" applyNumberFormat="1" applyFont="1" applyFill="1" applyBorder="1" applyAlignment="1">
      <alignment vertical="center"/>
      <protection/>
    </xf>
    <xf numFmtId="10" fontId="26" fillId="34" borderId="64" xfId="58" applyNumberFormat="1" applyFont="1" applyFill="1" applyBorder="1" applyAlignment="1">
      <alignment horizontal="right" vertical="center"/>
      <protection/>
    </xf>
    <xf numFmtId="3" fontId="26" fillId="34" borderId="67" xfId="58" applyNumberFormat="1" applyFont="1" applyFill="1" applyBorder="1" applyAlignment="1">
      <alignment vertical="center"/>
      <protection/>
    </xf>
    <xf numFmtId="3" fontId="26" fillId="34" borderId="66" xfId="58" applyNumberFormat="1" applyFont="1" applyFill="1" applyBorder="1" applyAlignment="1">
      <alignment vertical="center"/>
      <protection/>
    </xf>
    <xf numFmtId="3" fontId="26" fillId="34" borderId="0" xfId="58" applyNumberFormat="1" applyFont="1" applyFill="1" applyBorder="1" applyAlignment="1">
      <alignment vertical="center"/>
      <protection/>
    </xf>
    <xf numFmtId="3" fontId="26" fillId="34" borderId="68" xfId="58" applyNumberFormat="1" applyFont="1" applyFill="1" applyBorder="1" applyAlignment="1">
      <alignment vertical="center"/>
      <protection/>
    </xf>
    <xf numFmtId="0" fontId="26" fillId="34" borderId="70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7" borderId="48" xfId="58" applyNumberFormat="1" applyFont="1" applyFill="1" applyBorder="1" applyAlignment="1">
      <alignment horizontal="right" vertical="center"/>
      <protection/>
    </xf>
    <xf numFmtId="3" fontId="12" fillId="37" borderId="49" xfId="58" applyNumberFormat="1" applyFont="1" applyFill="1" applyBorder="1" applyAlignment="1">
      <alignment vertical="center"/>
      <protection/>
    </xf>
    <xf numFmtId="3" fontId="12" fillId="37" borderId="50" xfId="58" applyNumberFormat="1" applyFont="1" applyFill="1" applyBorder="1" applyAlignment="1">
      <alignment vertical="center"/>
      <protection/>
    </xf>
    <xf numFmtId="3" fontId="12" fillId="37" borderId="51" xfId="58" applyNumberFormat="1" applyFont="1" applyFill="1" applyBorder="1" applyAlignment="1">
      <alignment vertical="center"/>
      <protection/>
    </xf>
    <xf numFmtId="10" fontId="12" fillId="37" borderId="52" xfId="58" applyNumberFormat="1" applyFont="1" applyFill="1" applyBorder="1" applyAlignment="1">
      <alignment vertical="center"/>
      <protection/>
    </xf>
    <xf numFmtId="0" fontId="12" fillId="37" borderId="53" xfId="58" applyFont="1" applyFill="1" applyBorder="1" applyAlignment="1">
      <alignment vertical="center"/>
      <protection/>
    </xf>
    <xf numFmtId="181" fontId="26" fillId="34" borderId="69" xfId="58" applyNumberFormat="1" applyFont="1" applyFill="1" applyBorder="1" applyAlignment="1">
      <alignment vertical="center"/>
      <protection/>
    </xf>
    <xf numFmtId="0" fontId="34" fillId="0" borderId="0" xfId="57" applyFont="1" applyFill="1">
      <alignment/>
      <protection/>
    </xf>
    <xf numFmtId="0" fontId="35" fillId="0" borderId="0" xfId="57" applyFont="1" applyFill="1">
      <alignment/>
      <protection/>
    </xf>
    <xf numFmtId="17" fontId="35" fillId="0" borderId="0" xfId="57" applyNumberFormat="1" applyFont="1" applyFill="1">
      <alignment/>
      <protection/>
    </xf>
    <xf numFmtId="0" fontId="38" fillId="34" borderId="79" xfId="57" applyFont="1" applyFill="1" applyBorder="1">
      <alignment/>
      <protection/>
    </xf>
    <xf numFmtId="0" fontId="39" fillId="34" borderId="80" xfId="46" applyFont="1" applyFill="1" applyBorder="1" applyAlignment="1" applyProtection="1">
      <alignment horizontal="left" indent="1"/>
      <protection/>
    </xf>
    <xf numFmtId="0" fontId="38" fillId="34" borderId="81" xfId="57" applyFont="1" applyFill="1" applyBorder="1">
      <alignment/>
      <protection/>
    </xf>
    <xf numFmtId="0" fontId="39" fillId="34" borderId="82" xfId="46" applyFont="1" applyFill="1" applyBorder="1" applyAlignment="1" applyProtection="1">
      <alignment horizontal="left" indent="1"/>
      <protection/>
    </xf>
    <xf numFmtId="0" fontId="39" fillId="34" borderId="71" xfId="46" applyFont="1" applyFill="1" applyBorder="1" applyAlignment="1" applyProtection="1">
      <alignment horizontal="left" indent="1"/>
      <protection/>
    </xf>
    <xf numFmtId="37" fontId="3" fillId="0" borderId="16" xfId="61" applyFont="1" applyFill="1" applyBorder="1" applyProtection="1">
      <alignment/>
      <protection/>
    </xf>
    <xf numFmtId="0" fontId="26" fillId="34" borderId="37" xfId="58" applyNumberFormat="1" applyFont="1" applyFill="1" applyBorder="1" applyAlignment="1">
      <alignment vertical="center"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83" xfId="58" applyNumberFormat="1" applyFont="1" applyFill="1" applyBorder="1" applyAlignment="1">
      <alignment horizontal="center" vertical="center" wrapText="1"/>
      <protection/>
    </xf>
    <xf numFmtId="0" fontId="112" fillId="0" borderId="0" xfId="57" applyFont="1" applyFill="1">
      <alignment/>
      <protection/>
    </xf>
    <xf numFmtId="0" fontId="113" fillId="0" borderId="0" xfId="57" applyFont="1" applyFill="1">
      <alignment/>
      <protection/>
    </xf>
    <xf numFmtId="0" fontId="114" fillId="0" borderId="0" xfId="57" applyFont="1" applyFill="1">
      <alignment/>
      <protection/>
    </xf>
    <xf numFmtId="0" fontId="115" fillId="0" borderId="0" xfId="57" applyFont="1" applyFill="1">
      <alignment/>
      <protection/>
    </xf>
    <xf numFmtId="0" fontId="116" fillId="0" borderId="0" xfId="46" applyFont="1" applyFill="1" applyAlignment="1" applyProtection="1">
      <alignment/>
      <protection/>
    </xf>
    <xf numFmtId="37" fontId="42" fillId="0" borderId="0" xfId="61" applyFont="1">
      <alignment/>
      <protection/>
    </xf>
    <xf numFmtId="10" fontId="14" fillId="37" borderId="54" xfId="58" applyNumberFormat="1" applyFont="1" applyFill="1" applyBorder="1" applyAlignment="1">
      <alignment horizontal="right"/>
      <protection/>
    </xf>
    <xf numFmtId="0" fontId="117" fillId="33" borderId="0" xfId="0" applyFont="1" applyFill="1" applyAlignment="1">
      <alignment vertical="center"/>
    </xf>
    <xf numFmtId="37" fontId="118" fillId="0" borderId="0" xfId="61" applyFont="1">
      <alignment/>
      <protection/>
    </xf>
    <xf numFmtId="10" fontId="26" fillId="34" borderId="84" xfId="58" applyNumberFormat="1" applyFont="1" applyFill="1" applyBorder="1" applyAlignment="1">
      <alignment horizontal="right" vertical="center"/>
      <protection/>
    </xf>
    <xf numFmtId="10" fontId="12" fillId="37" borderId="56" xfId="58" applyNumberFormat="1" applyFont="1" applyFill="1" applyBorder="1" applyAlignment="1">
      <alignment horizontal="right" vertical="center"/>
      <protection/>
    </xf>
    <xf numFmtId="10" fontId="12" fillId="37" borderId="50" xfId="58" applyNumberFormat="1" applyFont="1" applyFill="1" applyBorder="1" applyAlignment="1">
      <alignment horizontal="right" vertical="center"/>
      <protection/>
    </xf>
    <xf numFmtId="3" fontId="26" fillId="34" borderId="85" xfId="58" applyNumberFormat="1" applyFont="1" applyFill="1" applyBorder="1" applyAlignment="1">
      <alignment vertical="center"/>
      <protection/>
    </xf>
    <xf numFmtId="3" fontId="12" fillId="37" borderId="86" xfId="58" applyNumberFormat="1" applyFont="1" applyFill="1" applyBorder="1" applyAlignment="1">
      <alignment vertical="center"/>
      <protection/>
    </xf>
    <xf numFmtId="3" fontId="12" fillId="37" borderId="87" xfId="58" applyNumberFormat="1" applyFont="1" applyFill="1" applyBorder="1" applyAlignment="1">
      <alignment vertical="center"/>
      <protection/>
    </xf>
    <xf numFmtId="37" fontId="119" fillId="0" borderId="0" xfId="61" applyFont="1">
      <alignment/>
      <protection/>
    </xf>
    <xf numFmtId="37" fontId="3" fillId="0" borderId="64" xfId="61" applyFont="1" applyFill="1" applyBorder="1" applyProtection="1">
      <alignment/>
      <protection/>
    </xf>
    <xf numFmtId="37" fontId="3" fillId="0" borderId="88" xfId="61" applyFont="1" applyFill="1" applyBorder="1" applyProtection="1">
      <alignment/>
      <protection/>
    </xf>
    <xf numFmtId="3" fontId="3" fillId="0" borderId="64" xfId="61" applyNumberFormat="1" applyFont="1" applyFill="1" applyBorder="1" applyAlignment="1">
      <alignment horizontal="right"/>
      <protection/>
    </xf>
    <xf numFmtId="3" fontId="3" fillId="0" borderId="89" xfId="61" applyNumberFormat="1" applyFont="1" applyFill="1" applyBorder="1" applyAlignment="1">
      <alignment horizontal="right"/>
      <protection/>
    </xf>
    <xf numFmtId="2" fontId="6" fillId="0" borderId="89" xfId="61" applyNumberFormat="1" applyFont="1" applyFill="1" applyBorder="1" applyAlignment="1" applyProtection="1">
      <alignment horizontal="right" indent="1"/>
      <protection/>
    </xf>
    <xf numFmtId="2" fontId="6" fillId="0" borderId="64" xfId="61" applyNumberFormat="1" applyFont="1" applyFill="1" applyBorder="1" applyAlignment="1" applyProtection="1">
      <alignment horizontal="right" indent="1"/>
      <protection/>
    </xf>
    <xf numFmtId="2" fontId="6" fillId="0" borderId="90" xfId="61" applyNumberFormat="1" applyFont="1" applyFill="1" applyBorder="1" applyAlignment="1" applyProtection="1">
      <alignment horizontal="center"/>
      <protection/>
    </xf>
    <xf numFmtId="37" fontId="120" fillId="0" borderId="0" xfId="61" applyFont="1">
      <alignment/>
      <protection/>
    </xf>
    <xf numFmtId="181" fontId="26" fillId="34" borderId="84" xfId="58" applyNumberFormat="1" applyFont="1" applyFill="1" applyBorder="1" applyAlignment="1">
      <alignment vertical="center"/>
      <protection/>
    </xf>
    <xf numFmtId="10" fontId="12" fillId="37" borderId="56" xfId="58" applyNumberFormat="1" applyFont="1" applyFill="1" applyBorder="1" applyAlignment="1">
      <alignment vertical="center"/>
      <protection/>
    </xf>
    <xf numFmtId="10" fontId="12" fillId="37" borderId="50" xfId="58" applyNumberFormat="1" applyFont="1" applyFill="1" applyBorder="1" applyAlignment="1">
      <alignment vertical="center"/>
      <protection/>
    </xf>
    <xf numFmtId="37" fontId="9" fillId="0" borderId="13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5" fillId="34" borderId="91" xfId="58" applyNumberFormat="1" applyFont="1" applyFill="1" applyBorder="1" applyAlignment="1">
      <alignment horizontal="right" vertical="center"/>
      <protection/>
    </xf>
    <xf numFmtId="3" fontId="3" fillId="0" borderId="92" xfId="61" applyNumberFormat="1" applyFont="1" applyFill="1" applyBorder="1" applyAlignment="1">
      <alignment horizontal="right"/>
      <protection/>
    </xf>
    <xf numFmtId="3" fontId="3" fillId="0" borderId="93" xfId="61" applyNumberFormat="1" applyFont="1" applyFill="1" applyBorder="1">
      <alignment/>
      <protection/>
    </xf>
    <xf numFmtId="3" fontId="3" fillId="0" borderId="93" xfId="61" applyNumberFormat="1" applyFont="1" applyFill="1" applyBorder="1" applyAlignment="1">
      <alignment horizontal="right"/>
      <protection/>
    </xf>
    <xf numFmtId="37" fontId="3" fillId="0" borderId="94" xfId="61" applyFont="1" applyFill="1" applyBorder="1" applyProtection="1">
      <alignment/>
      <protection/>
    </xf>
    <xf numFmtId="37" fontId="3" fillId="0" borderId="92" xfId="61" applyFont="1" applyFill="1" applyBorder="1" applyAlignment="1" applyProtection="1">
      <alignment horizontal="right"/>
      <protection/>
    </xf>
    <xf numFmtId="37" fontId="3" fillId="0" borderId="93" xfId="61" applyFont="1" applyFill="1" applyBorder="1" applyAlignment="1" applyProtection="1">
      <alignment horizontal="right"/>
      <protection/>
    </xf>
    <xf numFmtId="37" fontId="3" fillId="0" borderId="95" xfId="61" applyFont="1" applyFill="1" applyBorder="1" applyProtection="1">
      <alignment/>
      <protection/>
    </xf>
    <xf numFmtId="37" fontId="3" fillId="0" borderId="92" xfId="61" applyFont="1" applyFill="1" applyBorder="1" applyProtection="1">
      <alignment/>
      <protection/>
    </xf>
    <xf numFmtId="37" fontId="3" fillId="0" borderId="80" xfId="61" applyFont="1" applyFill="1" applyBorder="1" applyProtection="1">
      <alignment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14" xfId="67" applyNumberFormat="1" applyFont="1" applyFill="1" applyBorder="1" applyAlignment="1" applyProtection="1">
      <alignment horizontal="center"/>
      <protection/>
    </xf>
    <xf numFmtId="2" fontId="6" fillId="0" borderId="14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0" borderId="15" xfId="67" applyNumberFormat="1" applyFont="1" applyFill="1" applyBorder="1" applyAlignment="1" applyProtection="1">
      <alignment horizontal="center"/>
      <protection/>
    </xf>
    <xf numFmtId="2" fontId="6" fillId="0" borderId="64" xfId="67" applyNumberFormat="1" applyFont="1" applyFill="1" applyBorder="1" applyAlignment="1" applyProtection="1">
      <alignment horizontal="center"/>
      <protection/>
    </xf>
    <xf numFmtId="37" fontId="121" fillId="38" borderId="96" xfId="47" applyNumberFormat="1" applyFont="1" applyFill="1" applyBorder="1" applyAlignment="1">
      <alignment/>
    </xf>
    <xf numFmtId="37" fontId="41" fillId="38" borderId="97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37" fontId="31" fillId="38" borderId="97" xfId="47" applyNumberFormat="1" applyFont="1" applyFill="1" applyBorder="1" applyAlignment="1">
      <alignment/>
    </xf>
    <xf numFmtId="37" fontId="31" fillId="38" borderId="96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1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2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22" fillId="0" borderId="0" xfId="61" applyFont="1" applyFill="1" applyBorder="1" applyAlignment="1" applyProtection="1">
      <alignment horizontal="left"/>
      <protection/>
    </xf>
    <xf numFmtId="37" fontId="123" fillId="0" borderId="0" xfId="61" applyFont="1" applyFill="1" applyBorder="1" applyAlignment="1" applyProtection="1">
      <alignment horizontal="left"/>
      <protection/>
    </xf>
    <xf numFmtId="37" fontId="122" fillId="0" borderId="21" xfId="61" applyFont="1" applyFill="1" applyBorder="1" applyAlignment="1" applyProtection="1">
      <alignment horizontal="left"/>
      <protection/>
    </xf>
    <xf numFmtId="37" fontId="122" fillId="0" borderId="0" xfId="61" applyFont="1" applyFill="1" applyBorder="1" applyAlignment="1" applyProtection="1">
      <alignment horizontal="left" vertical="center"/>
      <protection/>
    </xf>
    <xf numFmtId="37" fontId="124" fillId="0" borderId="16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3" fillId="0" borderId="98" xfId="58" applyFont="1" applyFill="1" applyBorder="1">
      <alignment/>
      <protection/>
    </xf>
    <xf numFmtId="3" fontId="3" fillId="0" borderId="99" xfId="58" applyNumberFormat="1" applyFont="1" applyFill="1" applyBorder="1">
      <alignment/>
      <protection/>
    </xf>
    <xf numFmtId="3" fontId="3" fillId="0" borderId="100" xfId="58" applyNumberFormat="1" applyFont="1" applyFill="1" applyBorder="1">
      <alignment/>
      <protection/>
    </xf>
    <xf numFmtId="3" fontId="3" fillId="0" borderId="101" xfId="58" applyNumberFormat="1" applyFont="1" applyFill="1" applyBorder="1">
      <alignment/>
      <protection/>
    </xf>
    <xf numFmtId="10" fontId="3" fillId="0" borderId="102" xfId="58" applyNumberFormat="1" applyFont="1" applyFill="1" applyBorder="1">
      <alignment/>
      <protection/>
    </xf>
    <xf numFmtId="10" fontId="3" fillId="0" borderId="102" xfId="58" applyNumberFormat="1" applyFont="1" applyFill="1" applyBorder="1" applyAlignment="1">
      <alignment horizontal="right"/>
      <protection/>
    </xf>
    <xf numFmtId="10" fontId="3" fillId="0" borderId="103" xfId="58" applyNumberFormat="1" applyFont="1" applyFill="1" applyBorder="1" applyAlignment="1">
      <alignment horizontal="right"/>
      <protection/>
    </xf>
    <xf numFmtId="0" fontId="3" fillId="0" borderId="104" xfId="58" applyFont="1" applyFill="1" applyBorder="1">
      <alignment/>
      <protection/>
    </xf>
    <xf numFmtId="3" fontId="3" fillId="0" borderId="105" xfId="58" applyNumberFormat="1" applyFont="1" applyFill="1" applyBorder="1">
      <alignment/>
      <protection/>
    </xf>
    <xf numFmtId="3" fontId="3" fillId="0" borderId="106" xfId="58" applyNumberFormat="1" applyFont="1" applyFill="1" applyBorder="1">
      <alignment/>
      <protection/>
    </xf>
    <xf numFmtId="3" fontId="3" fillId="0" borderId="107" xfId="58" applyNumberFormat="1" applyFont="1" applyFill="1" applyBorder="1">
      <alignment/>
      <protection/>
    </xf>
    <xf numFmtId="10" fontId="3" fillId="0" borderId="108" xfId="58" applyNumberFormat="1" applyFont="1" applyFill="1" applyBorder="1">
      <alignment/>
      <protection/>
    </xf>
    <xf numFmtId="10" fontId="3" fillId="0" borderId="108" xfId="58" applyNumberFormat="1" applyFont="1" applyFill="1" applyBorder="1" applyAlignment="1">
      <alignment horizontal="right"/>
      <protection/>
    </xf>
    <xf numFmtId="10" fontId="3" fillId="0" borderId="109" xfId="58" applyNumberFormat="1" applyFont="1" applyFill="1" applyBorder="1" applyAlignment="1">
      <alignment horizontal="right"/>
      <protection/>
    </xf>
    <xf numFmtId="0" fontId="3" fillId="0" borderId="110" xfId="58" applyFont="1" applyFill="1" applyBorder="1">
      <alignment/>
      <protection/>
    </xf>
    <xf numFmtId="3" fontId="3" fillId="0" borderId="111" xfId="58" applyNumberFormat="1" applyFont="1" applyFill="1" applyBorder="1">
      <alignment/>
      <protection/>
    </xf>
    <xf numFmtId="3" fontId="3" fillId="0" borderId="112" xfId="58" applyNumberFormat="1" applyFont="1" applyFill="1" applyBorder="1">
      <alignment/>
      <protection/>
    </xf>
    <xf numFmtId="3" fontId="3" fillId="0" borderId="113" xfId="58" applyNumberFormat="1" applyFont="1" applyFill="1" applyBorder="1">
      <alignment/>
      <protection/>
    </xf>
    <xf numFmtId="10" fontId="3" fillId="0" borderId="114" xfId="58" applyNumberFormat="1" applyFont="1" applyFill="1" applyBorder="1">
      <alignment/>
      <protection/>
    </xf>
    <xf numFmtId="10" fontId="3" fillId="0" borderId="114" xfId="58" applyNumberFormat="1" applyFont="1" applyFill="1" applyBorder="1" applyAlignment="1">
      <alignment horizontal="right"/>
      <protection/>
    </xf>
    <xf numFmtId="10" fontId="3" fillId="0" borderId="115" xfId="58" applyNumberFormat="1" applyFont="1" applyFill="1" applyBorder="1" applyAlignment="1">
      <alignment horizontal="right"/>
      <protection/>
    </xf>
    <xf numFmtId="3" fontId="3" fillId="0" borderId="116" xfId="58" applyNumberFormat="1" applyFont="1" applyFill="1" applyBorder="1">
      <alignment/>
      <protection/>
    </xf>
    <xf numFmtId="3" fontId="3" fillId="0" borderId="117" xfId="58" applyNumberFormat="1" applyFont="1" applyFill="1" applyBorder="1">
      <alignment/>
      <protection/>
    </xf>
    <xf numFmtId="3" fontId="3" fillId="0" borderId="118" xfId="58" applyNumberFormat="1" applyFont="1" applyFill="1" applyBorder="1">
      <alignment/>
      <protection/>
    </xf>
    <xf numFmtId="3" fontId="3" fillId="0" borderId="119" xfId="58" applyNumberFormat="1" applyFont="1" applyFill="1" applyBorder="1">
      <alignment/>
      <protection/>
    </xf>
    <xf numFmtId="3" fontId="3" fillId="0" borderId="120" xfId="58" applyNumberFormat="1" applyFont="1" applyFill="1" applyBorder="1">
      <alignment/>
      <protection/>
    </xf>
    <xf numFmtId="10" fontId="6" fillId="0" borderId="102" xfId="58" applyNumberFormat="1" applyFont="1" applyFill="1" applyBorder="1" applyAlignment="1">
      <alignment horizontal="right"/>
      <protection/>
    </xf>
    <xf numFmtId="3" fontId="3" fillId="0" borderId="121" xfId="58" applyNumberFormat="1" applyFont="1" applyFill="1" applyBorder="1">
      <alignment/>
      <protection/>
    </xf>
    <xf numFmtId="3" fontId="3" fillId="0" borderId="122" xfId="58" applyNumberFormat="1" applyFont="1" applyFill="1" applyBorder="1">
      <alignment/>
      <protection/>
    </xf>
    <xf numFmtId="10" fontId="6" fillId="0" borderId="108" xfId="58" applyNumberFormat="1" applyFont="1" applyFill="1" applyBorder="1" applyAlignment="1">
      <alignment horizontal="right"/>
      <protection/>
    </xf>
    <xf numFmtId="3" fontId="3" fillId="0" borderId="123" xfId="58" applyNumberFormat="1" applyFont="1" applyFill="1" applyBorder="1">
      <alignment/>
      <protection/>
    </xf>
    <xf numFmtId="3" fontId="3" fillId="0" borderId="124" xfId="58" applyNumberFormat="1" applyFont="1" applyFill="1" applyBorder="1">
      <alignment/>
      <protection/>
    </xf>
    <xf numFmtId="10" fontId="6" fillId="0" borderId="114" xfId="58" applyNumberFormat="1" applyFont="1" applyFill="1" applyBorder="1" applyAlignment="1">
      <alignment horizontal="right"/>
      <protection/>
    </xf>
    <xf numFmtId="10" fontId="3" fillId="0" borderId="100" xfId="58" applyNumberFormat="1" applyFont="1" applyFill="1" applyBorder="1" applyAlignment="1">
      <alignment horizontal="right"/>
      <protection/>
    </xf>
    <xf numFmtId="3" fontId="3" fillId="0" borderId="125" xfId="58" applyNumberFormat="1" applyFont="1" applyFill="1" applyBorder="1">
      <alignment/>
      <protection/>
    </xf>
    <xf numFmtId="10" fontId="3" fillId="0" borderId="100" xfId="58" applyNumberFormat="1" applyFont="1" applyFill="1" applyBorder="1">
      <alignment/>
      <protection/>
    </xf>
    <xf numFmtId="10" fontId="3" fillId="0" borderId="106" xfId="58" applyNumberFormat="1" applyFont="1" applyFill="1" applyBorder="1" applyAlignment="1">
      <alignment horizontal="right"/>
      <protection/>
    </xf>
    <xf numFmtId="3" fontId="3" fillId="0" borderId="126" xfId="58" applyNumberFormat="1" applyFont="1" applyFill="1" applyBorder="1">
      <alignment/>
      <protection/>
    </xf>
    <xf numFmtId="10" fontId="3" fillId="0" borderId="106" xfId="58" applyNumberFormat="1" applyFont="1" applyFill="1" applyBorder="1">
      <alignment/>
      <protection/>
    </xf>
    <xf numFmtId="10" fontId="3" fillId="0" borderId="112" xfId="58" applyNumberFormat="1" applyFont="1" applyFill="1" applyBorder="1" applyAlignment="1">
      <alignment horizontal="right"/>
      <protection/>
    </xf>
    <xf numFmtId="3" fontId="3" fillId="0" borderId="127" xfId="58" applyNumberFormat="1" applyFont="1" applyFill="1" applyBorder="1">
      <alignment/>
      <protection/>
    </xf>
    <xf numFmtId="10" fontId="3" fillId="0" borderId="112" xfId="58" applyNumberFormat="1" applyFont="1" applyFill="1" applyBorder="1">
      <alignment/>
      <protection/>
    </xf>
    <xf numFmtId="3" fontId="6" fillId="0" borderId="105" xfId="58" applyNumberFormat="1" applyFont="1" applyFill="1" applyBorder="1">
      <alignment/>
      <protection/>
    </xf>
    <xf numFmtId="3" fontId="6" fillId="0" borderId="106" xfId="58" applyNumberFormat="1" applyFont="1" applyFill="1" applyBorder="1">
      <alignment/>
      <protection/>
    </xf>
    <xf numFmtId="3" fontId="6" fillId="0" borderId="107" xfId="58" applyNumberFormat="1" applyFont="1" applyFill="1" applyBorder="1">
      <alignment/>
      <protection/>
    </xf>
    <xf numFmtId="3" fontId="12" fillId="0" borderId="128" xfId="58" applyNumberFormat="1" applyFont="1" applyFill="1" applyBorder="1">
      <alignment/>
      <protection/>
    </xf>
    <xf numFmtId="10" fontId="6" fillId="0" borderId="129" xfId="58" applyNumberFormat="1" applyFont="1" applyFill="1" applyBorder="1">
      <alignment/>
      <protection/>
    </xf>
    <xf numFmtId="3" fontId="6" fillId="0" borderId="122" xfId="58" applyNumberFormat="1" applyFont="1" applyFill="1" applyBorder="1">
      <alignment/>
      <protection/>
    </xf>
    <xf numFmtId="10" fontId="6" fillId="0" borderId="129" xfId="58" applyNumberFormat="1" applyFont="1" applyFill="1" applyBorder="1" applyAlignment="1">
      <alignment horizontal="right"/>
      <protection/>
    </xf>
    <xf numFmtId="10" fontId="6" fillId="0" borderId="130" xfId="58" applyNumberFormat="1" applyFont="1" applyFill="1" applyBorder="1" applyAlignment="1">
      <alignment horizontal="right"/>
      <protection/>
    </xf>
    <xf numFmtId="0" fontId="6" fillId="0" borderId="131" xfId="58" applyFont="1" applyFill="1" applyBorder="1">
      <alignment/>
      <protection/>
    </xf>
    <xf numFmtId="0" fontId="6" fillId="0" borderId="132" xfId="58" applyFont="1" applyFill="1" applyBorder="1">
      <alignment/>
      <protection/>
    </xf>
    <xf numFmtId="3" fontId="6" fillId="0" borderId="133" xfId="58" applyNumberFormat="1" applyFont="1" applyFill="1" applyBorder="1">
      <alignment/>
      <protection/>
    </xf>
    <xf numFmtId="3" fontId="6" fillId="0" borderId="134" xfId="58" applyNumberFormat="1" applyFont="1" applyFill="1" applyBorder="1">
      <alignment/>
      <protection/>
    </xf>
    <xf numFmtId="3" fontId="6" fillId="0" borderId="135" xfId="58" applyNumberFormat="1" applyFont="1" applyFill="1" applyBorder="1">
      <alignment/>
      <protection/>
    </xf>
    <xf numFmtId="3" fontId="12" fillId="0" borderId="136" xfId="58" applyNumberFormat="1" applyFont="1" applyFill="1" applyBorder="1">
      <alignment/>
      <protection/>
    </xf>
    <xf numFmtId="10" fontId="6" fillId="0" borderId="137" xfId="58" applyNumberFormat="1" applyFont="1" applyFill="1" applyBorder="1">
      <alignment/>
      <protection/>
    </xf>
    <xf numFmtId="3" fontId="6" fillId="0" borderId="138" xfId="58" applyNumberFormat="1" applyFont="1" applyFill="1" applyBorder="1">
      <alignment/>
      <protection/>
    </xf>
    <xf numFmtId="10" fontId="6" fillId="0" borderId="137" xfId="58" applyNumberFormat="1" applyFont="1" applyFill="1" applyBorder="1" applyAlignment="1">
      <alignment horizontal="right"/>
      <protection/>
    </xf>
    <xf numFmtId="10" fontId="6" fillId="0" borderId="139" xfId="58" applyNumberFormat="1" applyFont="1" applyFill="1" applyBorder="1" applyAlignment="1">
      <alignment horizontal="right"/>
      <protection/>
    </xf>
    <xf numFmtId="0" fontId="6" fillId="0" borderId="140" xfId="58" applyFont="1" applyFill="1" applyBorder="1">
      <alignment/>
      <protection/>
    </xf>
    <xf numFmtId="0" fontId="6" fillId="0" borderId="141" xfId="58" applyFont="1" applyFill="1" applyBorder="1">
      <alignment/>
      <protection/>
    </xf>
    <xf numFmtId="3" fontId="6" fillId="0" borderId="142" xfId="58" applyNumberFormat="1" applyFont="1" applyFill="1" applyBorder="1">
      <alignment/>
      <protection/>
    </xf>
    <xf numFmtId="3" fontId="6" fillId="0" borderId="143" xfId="58" applyNumberFormat="1" applyFont="1" applyFill="1" applyBorder="1">
      <alignment/>
      <protection/>
    </xf>
    <xf numFmtId="3" fontId="6" fillId="0" borderId="144" xfId="58" applyNumberFormat="1" applyFont="1" applyFill="1" applyBorder="1">
      <alignment/>
      <protection/>
    </xf>
    <xf numFmtId="3" fontId="12" fillId="0" borderId="145" xfId="58" applyNumberFormat="1" applyFont="1" applyFill="1" applyBorder="1">
      <alignment/>
      <protection/>
    </xf>
    <xf numFmtId="10" fontId="6" fillId="0" borderId="146" xfId="58" applyNumberFormat="1" applyFont="1" applyFill="1" applyBorder="1">
      <alignment/>
      <protection/>
    </xf>
    <xf numFmtId="3" fontId="6" fillId="0" borderId="147" xfId="58" applyNumberFormat="1" applyFont="1" applyFill="1" applyBorder="1">
      <alignment/>
      <protection/>
    </xf>
    <xf numFmtId="10" fontId="6" fillId="0" borderId="146" xfId="58" applyNumberFormat="1" applyFont="1" applyFill="1" applyBorder="1" applyAlignment="1">
      <alignment horizontal="right"/>
      <protection/>
    </xf>
    <xf numFmtId="10" fontId="6" fillId="0" borderId="148" xfId="58" applyNumberFormat="1" applyFont="1" applyFill="1" applyBorder="1" applyAlignment="1">
      <alignment horizontal="right"/>
      <protection/>
    </xf>
    <xf numFmtId="0" fontId="6" fillId="0" borderId="149" xfId="58" applyFont="1" applyFill="1" applyBorder="1">
      <alignment/>
      <protection/>
    </xf>
    <xf numFmtId="0" fontId="6" fillId="0" borderId="150" xfId="58" applyFont="1" applyFill="1" applyBorder="1">
      <alignment/>
      <protection/>
    </xf>
    <xf numFmtId="3" fontId="6" fillId="0" borderId="151" xfId="58" applyNumberFormat="1" applyFont="1" applyFill="1" applyBorder="1">
      <alignment/>
      <protection/>
    </xf>
    <xf numFmtId="3" fontId="6" fillId="0" borderId="152" xfId="58" applyNumberFormat="1" applyFont="1" applyFill="1" applyBorder="1">
      <alignment/>
      <protection/>
    </xf>
    <xf numFmtId="3" fontId="6" fillId="0" borderId="153" xfId="58" applyNumberFormat="1" applyFont="1" applyFill="1" applyBorder="1">
      <alignment/>
      <protection/>
    </xf>
    <xf numFmtId="3" fontId="12" fillId="0" borderId="154" xfId="58" applyNumberFormat="1" applyFont="1" applyFill="1" applyBorder="1">
      <alignment/>
      <protection/>
    </xf>
    <xf numFmtId="10" fontId="6" fillId="0" borderId="155" xfId="58" applyNumberFormat="1" applyFont="1" applyFill="1" applyBorder="1">
      <alignment/>
      <protection/>
    </xf>
    <xf numFmtId="3" fontId="6" fillId="0" borderId="156" xfId="58" applyNumberFormat="1" applyFont="1" applyFill="1" applyBorder="1">
      <alignment/>
      <protection/>
    </xf>
    <xf numFmtId="10" fontId="6" fillId="0" borderId="155" xfId="58" applyNumberFormat="1" applyFont="1" applyFill="1" applyBorder="1" applyAlignment="1">
      <alignment horizontal="right"/>
      <protection/>
    </xf>
    <xf numFmtId="10" fontId="6" fillId="0" borderId="157" xfId="58" applyNumberFormat="1" applyFont="1" applyFill="1" applyBorder="1" applyAlignment="1">
      <alignment horizontal="right"/>
      <protection/>
    </xf>
    <xf numFmtId="0" fontId="6" fillId="0" borderId="158" xfId="58" applyFont="1" applyFill="1" applyBorder="1">
      <alignment/>
      <protection/>
    </xf>
    <xf numFmtId="0" fontId="6" fillId="0" borderId="159" xfId="58" applyFont="1" applyFill="1" applyBorder="1">
      <alignment/>
      <protection/>
    </xf>
    <xf numFmtId="3" fontId="6" fillId="0" borderId="160" xfId="58" applyNumberFormat="1" applyFont="1" applyFill="1" applyBorder="1">
      <alignment/>
      <protection/>
    </xf>
    <xf numFmtId="3" fontId="6" fillId="0" borderId="161" xfId="58" applyNumberFormat="1" applyFont="1" applyFill="1" applyBorder="1">
      <alignment/>
      <protection/>
    </xf>
    <xf numFmtId="3" fontId="6" fillId="0" borderId="162" xfId="58" applyNumberFormat="1" applyFont="1" applyFill="1" applyBorder="1">
      <alignment/>
      <protection/>
    </xf>
    <xf numFmtId="3" fontId="12" fillId="0" borderId="163" xfId="58" applyNumberFormat="1" applyFont="1" applyFill="1" applyBorder="1">
      <alignment/>
      <protection/>
    </xf>
    <xf numFmtId="10" fontId="6" fillId="0" borderId="164" xfId="58" applyNumberFormat="1" applyFont="1" applyFill="1" applyBorder="1">
      <alignment/>
      <protection/>
    </xf>
    <xf numFmtId="3" fontId="6" fillId="0" borderId="165" xfId="58" applyNumberFormat="1" applyFont="1" applyFill="1" applyBorder="1">
      <alignment/>
      <protection/>
    </xf>
    <xf numFmtId="10" fontId="6" fillId="0" borderId="164" xfId="58" applyNumberFormat="1" applyFont="1" applyFill="1" applyBorder="1" applyAlignment="1">
      <alignment horizontal="right"/>
      <protection/>
    </xf>
    <xf numFmtId="10" fontId="6" fillId="0" borderId="166" xfId="58" applyNumberFormat="1" applyFont="1" applyFill="1" applyBorder="1" applyAlignment="1">
      <alignment horizontal="right"/>
      <protection/>
    </xf>
    <xf numFmtId="0" fontId="6" fillId="0" borderId="104" xfId="58" applyFont="1" applyFill="1" applyBorder="1">
      <alignment/>
      <protection/>
    </xf>
    <xf numFmtId="0" fontId="6" fillId="0" borderId="167" xfId="58" applyFont="1" applyFill="1" applyBorder="1">
      <alignment/>
      <protection/>
    </xf>
    <xf numFmtId="0" fontId="6" fillId="0" borderId="168" xfId="58" applyFont="1" applyFill="1" applyBorder="1">
      <alignment/>
      <protection/>
    </xf>
    <xf numFmtId="0" fontId="6" fillId="0" borderId="169" xfId="58" applyFont="1" applyFill="1" applyBorder="1">
      <alignment/>
      <protection/>
    </xf>
    <xf numFmtId="3" fontId="6" fillId="0" borderId="170" xfId="58" applyNumberFormat="1" applyFont="1" applyFill="1" applyBorder="1">
      <alignment/>
      <protection/>
    </xf>
    <xf numFmtId="3" fontId="6" fillId="0" borderId="171" xfId="58" applyNumberFormat="1" applyFont="1" applyFill="1" applyBorder="1">
      <alignment/>
      <protection/>
    </xf>
    <xf numFmtId="3" fontId="6" fillId="0" borderId="172" xfId="58" applyNumberFormat="1" applyFont="1" applyFill="1" applyBorder="1">
      <alignment/>
      <protection/>
    </xf>
    <xf numFmtId="3" fontId="12" fillId="0" borderId="173" xfId="58" applyNumberFormat="1" applyFont="1" applyFill="1" applyBorder="1">
      <alignment/>
      <protection/>
    </xf>
    <xf numFmtId="10" fontId="6" fillId="0" borderId="174" xfId="58" applyNumberFormat="1" applyFont="1" applyFill="1" applyBorder="1">
      <alignment/>
      <protection/>
    </xf>
    <xf numFmtId="3" fontId="6" fillId="0" borderId="175" xfId="58" applyNumberFormat="1" applyFont="1" applyFill="1" applyBorder="1">
      <alignment/>
      <protection/>
    </xf>
    <xf numFmtId="10" fontId="6" fillId="0" borderId="174" xfId="58" applyNumberFormat="1" applyFont="1" applyFill="1" applyBorder="1" applyAlignment="1">
      <alignment horizontal="right"/>
      <protection/>
    </xf>
    <xf numFmtId="10" fontId="6" fillId="0" borderId="176" xfId="58" applyNumberFormat="1" applyFont="1" applyFill="1" applyBorder="1" applyAlignment="1">
      <alignment horizontal="right"/>
      <protection/>
    </xf>
    <xf numFmtId="0" fontId="3" fillId="0" borderId="177" xfId="64" applyNumberFormat="1" applyFont="1" applyBorder="1" quotePrefix="1">
      <alignment/>
      <protection/>
    </xf>
    <xf numFmtId="3" fontId="3" fillId="0" borderId="160" xfId="64" applyNumberFormat="1" applyFont="1" applyBorder="1">
      <alignment/>
      <protection/>
    </xf>
    <xf numFmtId="3" fontId="3" fillId="0" borderId="178" xfId="64" applyNumberFormat="1" applyFont="1" applyBorder="1">
      <alignment/>
      <protection/>
    </xf>
    <xf numFmtId="10" fontId="3" fillId="0" borderId="161" xfId="64" applyNumberFormat="1" applyFont="1" applyBorder="1">
      <alignment/>
      <protection/>
    </xf>
    <xf numFmtId="2" fontId="3" fillId="0" borderId="179" xfId="64" applyNumberFormat="1" applyFont="1" applyBorder="1" applyAlignment="1">
      <alignment horizontal="right"/>
      <protection/>
    </xf>
    <xf numFmtId="2" fontId="3" fillId="0" borderId="180" xfId="64" applyNumberFormat="1" applyFont="1" applyBorder="1">
      <alignment/>
      <protection/>
    </xf>
    <xf numFmtId="0" fontId="3" fillId="0" borderId="181" xfId="64" applyNumberFormat="1" applyFont="1" applyBorder="1" quotePrefix="1">
      <alignment/>
      <protection/>
    </xf>
    <xf numFmtId="3" fontId="3" fillId="0" borderId="105" xfId="64" applyNumberFormat="1" applyFont="1" applyBorder="1">
      <alignment/>
      <protection/>
    </xf>
    <xf numFmtId="3" fontId="3" fillId="0" borderId="117" xfId="64" applyNumberFormat="1" applyFont="1" applyBorder="1">
      <alignment/>
      <protection/>
    </xf>
    <xf numFmtId="10" fontId="3" fillId="0" borderId="106" xfId="64" applyNumberFormat="1" applyFont="1" applyBorder="1">
      <alignment/>
      <protection/>
    </xf>
    <xf numFmtId="2" fontId="3" fillId="0" borderId="108" xfId="64" applyNumberFormat="1" applyFont="1" applyBorder="1" applyAlignment="1">
      <alignment horizontal="right"/>
      <protection/>
    </xf>
    <xf numFmtId="2" fontId="3" fillId="0" borderId="109" xfId="64" applyNumberFormat="1" applyFont="1" applyBorder="1">
      <alignment/>
      <protection/>
    </xf>
    <xf numFmtId="0" fontId="3" fillId="0" borderId="182" xfId="64" applyNumberFormat="1" applyFont="1" applyBorder="1" quotePrefix="1">
      <alignment/>
      <protection/>
    </xf>
    <xf numFmtId="3" fontId="3" fillId="0" borderId="170" xfId="64" applyNumberFormat="1" applyFont="1" applyBorder="1">
      <alignment/>
      <protection/>
    </xf>
    <xf numFmtId="3" fontId="3" fillId="0" borderId="183" xfId="64" applyNumberFormat="1" applyFont="1" applyBorder="1">
      <alignment/>
      <protection/>
    </xf>
    <xf numFmtId="10" fontId="3" fillId="0" borderId="171" xfId="64" applyNumberFormat="1" applyFont="1" applyBorder="1">
      <alignment/>
      <protection/>
    </xf>
    <xf numFmtId="2" fontId="3" fillId="0" borderId="184" xfId="64" applyNumberFormat="1" applyFont="1" applyBorder="1" applyAlignment="1">
      <alignment horizontal="right"/>
      <protection/>
    </xf>
    <xf numFmtId="2" fontId="3" fillId="0" borderId="185" xfId="64" applyNumberFormat="1" applyFont="1" applyBorder="1">
      <alignment/>
      <protection/>
    </xf>
    <xf numFmtId="0" fontId="25" fillId="36" borderId="186" xfId="65" applyNumberFormat="1" applyFont="1" applyFill="1" applyBorder="1" applyAlignment="1">
      <alignment vertical="center"/>
      <protection/>
    </xf>
    <xf numFmtId="3" fontId="25" fillId="36" borderId="33" xfId="65" applyNumberFormat="1" applyFont="1" applyFill="1" applyBorder="1" applyAlignment="1">
      <alignment vertical="center"/>
      <protection/>
    </xf>
    <xf numFmtId="3" fontId="25" fillId="36" borderId="23" xfId="65" applyNumberFormat="1" applyFont="1" applyFill="1" applyBorder="1" applyAlignment="1">
      <alignment vertical="center"/>
      <protection/>
    </xf>
    <xf numFmtId="3" fontId="25" fillId="36" borderId="187" xfId="65" applyNumberFormat="1" applyFont="1" applyFill="1" applyBorder="1" applyAlignment="1">
      <alignment vertical="center"/>
      <protection/>
    </xf>
    <xf numFmtId="0" fontId="3" fillId="0" borderId="158" xfId="65" applyNumberFormat="1" applyFont="1" applyBorder="1">
      <alignment/>
      <protection/>
    </xf>
    <xf numFmtId="3" fontId="3" fillId="0" borderId="165" xfId="65" applyNumberFormat="1" applyFont="1" applyBorder="1">
      <alignment/>
      <protection/>
    </xf>
    <xf numFmtId="3" fontId="3" fillId="0" borderId="178" xfId="65" applyNumberFormat="1" applyFont="1" applyBorder="1">
      <alignment/>
      <protection/>
    </xf>
    <xf numFmtId="10" fontId="3" fillId="0" borderId="178" xfId="65" applyNumberFormat="1" applyFont="1" applyBorder="1">
      <alignment/>
      <protection/>
    </xf>
    <xf numFmtId="3" fontId="3" fillId="0" borderId="160" xfId="65" applyNumberFormat="1" applyFont="1" applyBorder="1">
      <alignment/>
      <protection/>
    </xf>
    <xf numFmtId="10" fontId="3" fillId="0" borderId="179" xfId="65" applyNumberFormat="1" applyFont="1" applyBorder="1">
      <alignment/>
      <protection/>
    </xf>
    <xf numFmtId="10" fontId="3" fillId="0" borderId="180" xfId="65" applyNumberFormat="1" applyFont="1" applyBorder="1">
      <alignment/>
      <protection/>
    </xf>
    <xf numFmtId="0" fontId="3" fillId="0" borderId="104" xfId="65" applyNumberFormat="1" applyFont="1" applyBorder="1">
      <alignment/>
      <protection/>
    </xf>
    <xf numFmtId="3" fontId="3" fillId="0" borderId="122" xfId="65" applyNumberFormat="1" applyFont="1" applyBorder="1">
      <alignment/>
      <protection/>
    </xf>
    <xf numFmtId="3" fontId="3" fillId="0" borderId="117" xfId="65" applyNumberFormat="1" applyFont="1" applyBorder="1">
      <alignment/>
      <protection/>
    </xf>
    <xf numFmtId="10" fontId="3" fillId="0" borderId="117" xfId="65" applyNumberFormat="1" applyFont="1" applyBorder="1">
      <alignment/>
      <protection/>
    </xf>
    <xf numFmtId="3" fontId="3" fillId="0" borderId="105" xfId="65" applyNumberFormat="1" applyFont="1" applyBorder="1">
      <alignment/>
      <protection/>
    </xf>
    <xf numFmtId="10" fontId="3" fillId="0" borderId="108" xfId="65" applyNumberFormat="1" applyFont="1" applyBorder="1">
      <alignment/>
      <protection/>
    </xf>
    <xf numFmtId="10" fontId="3" fillId="0" borderId="109" xfId="65" applyNumberFormat="1" applyFont="1" applyBorder="1">
      <alignment/>
      <protection/>
    </xf>
    <xf numFmtId="0" fontId="3" fillId="0" borderId="168" xfId="65" applyNumberFormat="1" applyFont="1" applyBorder="1">
      <alignment/>
      <protection/>
    </xf>
    <xf numFmtId="3" fontId="3" fillId="0" borderId="175" xfId="65" applyNumberFormat="1" applyFont="1" applyBorder="1">
      <alignment/>
      <protection/>
    </xf>
    <xf numFmtId="3" fontId="3" fillId="0" borderId="183" xfId="65" applyNumberFormat="1" applyFont="1" applyBorder="1">
      <alignment/>
      <protection/>
    </xf>
    <xf numFmtId="10" fontId="3" fillId="0" borderId="183" xfId="65" applyNumberFormat="1" applyFont="1" applyBorder="1">
      <alignment/>
      <protection/>
    </xf>
    <xf numFmtId="3" fontId="3" fillId="0" borderId="170" xfId="65" applyNumberFormat="1" applyFont="1" applyBorder="1">
      <alignment/>
      <protection/>
    </xf>
    <xf numFmtId="10" fontId="3" fillId="0" borderId="184" xfId="65" applyNumberFormat="1" applyFont="1" applyBorder="1">
      <alignment/>
      <protection/>
    </xf>
    <xf numFmtId="10" fontId="3" fillId="0" borderId="185" xfId="65" applyNumberFormat="1" applyFont="1" applyBorder="1">
      <alignment/>
      <protection/>
    </xf>
    <xf numFmtId="10" fontId="26" fillId="34" borderId="40" xfId="58" applyNumberFormat="1" applyFont="1" applyFill="1" applyBorder="1" applyAlignment="1">
      <alignment vertical="center"/>
      <protection/>
    </xf>
    <xf numFmtId="0" fontId="23" fillId="36" borderId="186" xfId="65" applyNumberFormat="1" applyFont="1" applyFill="1" applyBorder="1" applyAlignment="1">
      <alignment vertical="center"/>
      <protection/>
    </xf>
    <xf numFmtId="3" fontId="23" fillId="36" borderId="33" xfId="65" applyNumberFormat="1" applyFont="1" applyFill="1" applyBorder="1" applyAlignment="1">
      <alignment vertical="center"/>
      <protection/>
    </xf>
    <xf numFmtId="3" fontId="23" fillId="36" borderId="23" xfId="65" applyNumberFormat="1" applyFont="1" applyFill="1" applyBorder="1" applyAlignment="1">
      <alignment vertical="center"/>
      <protection/>
    </xf>
    <xf numFmtId="10" fontId="23" fillId="36" borderId="188" xfId="65" applyNumberFormat="1" applyFont="1" applyFill="1" applyBorder="1" applyAlignment="1">
      <alignment vertical="center"/>
      <protection/>
    </xf>
    <xf numFmtId="10" fontId="23" fillId="36" borderId="189" xfId="65" applyNumberFormat="1" applyFont="1" applyFill="1" applyBorder="1" applyAlignment="1">
      <alignment vertical="center"/>
      <protection/>
    </xf>
    <xf numFmtId="3" fontId="23" fillId="36" borderId="187" xfId="65" applyNumberFormat="1" applyFont="1" applyFill="1" applyBorder="1" applyAlignment="1">
      <alignment vertical="center"/>
      <protection/>
    </xf>
    <xf numFmtId="10" fontId="23" fillId="36" borderId="88" xfId="65" applyNumberFormat="1" applyFont="1" applyFill="1" applyBorder="1" applyAlignment="1">
      <alignment vertical="center"/>
      <protection/>
    </xf>
    <xf numFmtId="0" fontId="23" fillId="0" borderId="0" xfId="65" applyFont="1">
      <alignment/>
      <protection/>
    </xf>
    <xf numFmtId="181" fontId="25" fillId="36" borderId="188" xfId="65" applyNumberFormat="1" applyFont="1" applyFill="1" applyBorder="1" applyAlignment="1">
      <alignment vertical="center"/>
      <protection/>
    </xf>
    <xf numFmtId="10" fontId="14" fillId="36" borderId="188" xfId="65" applyNumberFormat="1" applyFont="1" applyFill="1" applyBorder="1">
      <alignment/>
      <protection/>
    </xf>
    <xf numFmtId="10" fontId="14" fillId="36" borderId="88" xfId="65" applyNumberFormat="1" applyFont="1" applyFill="1" applyBorder="1">
      <alignment/>
      <protection/>
    </xf>
    <xf numFmtId="0" fontId="3" fillId="0" borderId="190" xfId="58" applyFont="1" applyFill="1" applyBorder="1">
      <alignment/>
      <protection/>
    </xf>
    <xf numFmtId="3" fontId="3" fillId="0" borderId="191" xfId="58" applyNumberFormat="1" applyFont="1" applyFill="1" applyBorder="1">
      <alignment/>
      <protection/>
    </xf>
    <xf numFmtId="3" fontId="3" fillId="0" borderId="192" xfId="58" applyNumberFormat="1" applyFont="1" applyFill="1" applyBorder="1">
      <alignment/>
      <protection/>
    </xf>
    <xf numFmtId="3" fontId="3" fillId="0" borderId="193" xfId="58" applyNumberFormat="1" applyFont="1" applyFill="1" applyBorder="1">
      <alignment/>
      <protection/>
    </xf>
    <xf numFmtId="3" fontId="3" fillId="0" borderId="194" xfId="58" applyNumberFormat="1" applyFont="1" applyFill="1" applyBorder="1">
      <alignment/>
      <protection/>
    </xf>
    <xf numFmtId="3" fontId="3" fillId="0" borderId="195" xfId="58" applyNumberFormat="1" applyFont="1" applyFill="1" applyBorder="1">
      <alignment/>
      <protection/>
    </xf>
    <xf numFmtId="10" fontId="3" fillId="0" borderId="196" xfId="58" applyNumberFormat="1" applyFont="1" applyFill="1" applyBorder="1">
      <alignment/>
      <protection/>
    </xf>
    <xf numFmtId="10" fontId="6" fillId="0" borderId="196" xfId="58" applyNumberFormat="1" applyFont="1" applyFill="1" applyBorder="1" applyAlignment="1">
      <alignment horizontal="right"/>
      <protection/>
    </xf>
    <xf numFmtId="10" fontId="3" fillId="0" borderId="197" xfId="58" applyNumberFormat="1" applyFont="1" applyFill="1" applyBorder="1" applyAlignment="1">
      <alignment horizontal="right"/>
      <protection/>
    </xf>
    <xf numFmtId="3" fontId="3" fillId="0" borderId="198" xfId="58" applyNumberFormat="1" applyFont="1" applyFill="1" applyBorder="1">
      <alignment/>
      <protection/>
    </xf>
    <xf numFmtId="0" fontId="3" fillId="0" borderId="199" xfId="58" applyFont="1" applyFill="1" applyBorder="1">
      <alignment/>
      <protection/>
    </xf>
    <xf numFmtId="3" fontId="3" fillId="0" borderId="200" xfId="58" applyNumberFormat="1" applyFont="1" applyFill="1" applyBorder="1">
      <alignment/>
      <protection/>
    </xf>
    <xf numFmtId="3" fontId="3" fillId="0" borderId="201" xfId="58" applyNumberFormat="1" applyFont="1" applyFill="1" applyBorder="1">
      <alignment/>
      <protection/>
    </xf>
    <xf numFmtId="3" fontId="3" fillId="0" borderId="202" xfId="58" applyNumberFormat="1" applyFont="1" applyFill="1" applyBorder="1">
      <alignment/>
      <protection/>
    </xf>
    <xf numFmtId="3" fontId="3" fillId="0" borderId="203" xfId="58" applyNumberFormat="1" applyFont="1" applyFill="1" applyBorder="1">
      <alignment/>
      <protection/>
    </xf>
    <xf numFmtId="3" fontId="3" fillId="0" borderId="204" xfId="58" applyNumberFormat="1" applyFont="1" applyFill="1" applyBorder="1">
      <alignment/>
      <protection/>
    </xf>
    <xf numFmtId="10" fontId="3" fillId="0" borderId="205" xfId="58" applyNumberFormat="1" applyFont="1" applyFill="1" applyBorder="1">
      <alignment/>
      <protection/>
    </xf>
    <xf numFmtId="10" fontId="6" fillId="0" borderId="205" xfId="58" applyNumberFormat="1" applyFont="1" applyFill="1" applyBorder="1" applyAlignment="1">
      <alignment horizontal="right"/>
      <protection/>
    </xf>
    <xf numFmtId="3" fontId="3" fillId="0" borderId="206" xfId="58" applyNumberFormat="1" applyFont="1" applyFill="1" applyBorder="1">
      <alignment/>
      <protection/>
    </xf>
    <xf numFmtId="10" fontId="3" fillId="0" borderId="207" xfId="58" applyNumberFormat="1" applyFont="1" applyFill="1" applyBorder="1" applyAlignment="1">
      <alignment horizontal="right"/>
      <protection/>
    </xf>
    <xf numFmtId="0" fontId="125" fillId="33" borderId="92" xfId="57" applyFont="1" applyFill="1" applyBorder="1">
      <alignment/>
      <protection/>
    </xf>
    <xf numFmtId="0" fontId="126" fillId="33" borderId="95" xfId="57" applyFont="1" applyFill="1" applyBorder="1">
      <alignment/>
      <protection/>
    </xf>
    <xf numFmtId="0" fontId="125" fillId="33" borderId="16" xfId="57" applyFont="1" applyFill="1" applyBorder="1">
      <alignment/>
      <protection/>
    </xf>
    <xf numFmtId="0" fontId="126" fillId="33" borderId="15" xfId="57" applyFont="1" applyFill="1" applyBorder="1">
      <alignment/>
      <protection/>
    </xf>
    <xf numFmtId="0" fontId="127" fillId="33" borderId="16" xfId="57" applyFont="1" applyFill="1" applyBorder="1">
      <alignment/>
      <protection/>
    </xf>
    <xf numFmtId="0" fontId="128" fillId="33" borderId="16" xfId="57" applyFont="1" applyFill="1" applyBorder="1">
      <alignment/>
      <protection/>
    </xf>
    <xf numFmtId="0" fontId="125" fillId="33" borderId="208" xfId="57" applyFont="1" applyFill="1" applyBorder="1">
      <alignment/>
      <protection/>
    </xf>
    <xf numFmtId="0" fontId="126" fillId="33" borderId="209" xfId="57" applyFont="1" applyFill="1" applyBorder="1">
      <alignment/>
      <protection/>
    </xf>
    <xf numFmtId="0" fontId="35" fillId="39" borderId="13" xfId="57" applyFont="1" applyFill="1" applyBorder="1">
      <alignment/>
      <protection/>
    </xf>
    <xf numFmtId="0" fontId="35" fillId="39" borderId="12" xfId="57" applyFont="1" applyFill="1" applyBorder="1">
      <alignment/>
      <protection/>
    </xf>
    <xf numFmtId="0" fontId="38" fillId="2" borderId="81" xfId="57" applyFont="1" applyFill="1" applyBorder="1">
      <alignment/>
      <protection/>
    </xf>
    <xf numFmtId="0" fontId="39" fillId="2" borderId="82" xfId="46" applyFont="1" applyFill="1" applyBorder="1" applyAlignment="1" applyProtection="1">
      <alignment horizontal="left" indent="1"/>
      <protection/>
    </xf>
    <xf numFmtId="0" fontId="39" fillId="2" borderId="210" xfId="46" applyFont="1" applyFill="1" applyBorder="1" applyAlignment="1" applyProtection="1">
      <alignment horizontal="left" indent="1"/>
      <protection/>
    </xf>
    <xf numFmtId="0" fontId="38" fillId="2" borderId="211" xfId="57" applyFont="1" applyFill="1" applyBorder="1">
      <alignment/>
      <protection/>
    </xf>
    <xf numFmtId="0" fontId="39" fillId="2" borderId="212" xfId="46" applyFont="1" applyFill="1" applyBorder="1" applyAlignment="1" applyProtection="1">
      <alignment horizontal="left" indent="1"/>
      <protection/>
    </xf>
    <xf numFmtId="0" fontId="36" fillId="14" borderId="213" xfId="59" applyFont="1" applyFill="1" applyBorder="1">
      <alignment/>
      <protection/>
    </xf>
    <xf numFmtId="0" fontId="37" fillId="14" borderId="214" xfId="46" applyFont="1" applyFill="1" applyBorder="1" applyAlignment="1" applyProtection="1">
      <alignment horizontal="left" indent="1"/>
      <protection/>
    </xf>
    <xf numFmtId="37" fontId="124" fillId="0" borderId="16" xfId="61" applyFont="1" applyFill="1" applyBorder="1" applyAlignment="1" applyProtection="1">
      <alignment/>
      <protection/>
    </xf>
    <xf numFmtId="3" fontId="3" fillId="0" borderId="14" xfId="61" applyNumberFormat="1" applyFont="1" applyFill="1" applyBorder="1" applyAlignment="1">
      <alignment/>
      <protection/>
    </xf>
    <xf numFmtId="3" fontId="3" fillId="0" borderId="16" xfId="61" applyNumberFormat="1" applyFont="1" applyFill="1" applyBorder="1" applyAlignment="1">
      <alignment/>
      <protection/>
    </xf>
    <xf numFmtId="37" fontId="3" fillId="0" borderId="0" xfId="61" applyFont="1" applyFill="1" applyBorder="1" applyAlignment="1" applyProtection="1">
      <alignment/>
      <protection/>
    </xf>
    <xf numFmtId="37" fontId="3" fillId="0" borderId="15" xfId="61" applyFont="1" applyFill="1" applyBorder="1" applyAlignment="1" applyProtection="1">
      <alignment/>
      <protection/>
    </xf>
    <xf numFmtId="37" fontId="3" fillId="0" borderId="16" xfId="61" applyFont="1" applyFill="1" applyBorder="1" applyAlignment="1" applyProtection="1">
      <alignment/>
      <protection/>
    </xf>
    <xf numFmtId="37" fontId="3" fillId="0" borderId="64" xfId="61" applyFont="1" applyFill="1" applyBorder="1" applyAlignment="1" applyProtection="1">
      <alignment/>
      <protection/>
    </xf>
    <xf numFmtId="37" fontId="3" fillId="0" borderId="0" xfId="61" applyFont="1" applyAlignment="1">
      <alignment/>
      <protection/>
    </xf>
    <xf numFmtId="0" fontId="129" fillId="39" borderId="215" xfId="57" applyFont="1" applyFill="1" applyBorder="1" applyAlignment="1">
      <alignment horizontal="center"/>
      <protection/>
    </xf>
    <xf numFmtId="0" fontId="129" fillId="39" borderId="216" xfId="57" applyFont="1" applyFill="1" applyBorder="1" applyAlignment="1">
      <alignment horizontal="center"/>
      <protection/>
    </xf>
    <xf numFmtId="0" fontId="130" fillId="39" borderId="16" xfId="57" applyFont="1" applyFill="1" applyBorder="1" applyAlignment="1">
      <alignment horizontal="center"/>
      <protection/>
    </xf>
    <xf numFmtId="0" fontId="130" fillId="39" borderId="15" xfId="57" applyFont="1" applyFill="1" applyBorder="1" applyAlignment="1">
      <alignment horizontal="center"/>
      <protection/>
    </xf>
    <xf numFmtId="0" fontId="131" fillId="39" borderId="16" xfId="57" applyFont="1" applyFill="1" applyBorder="1" applyAlignment="1">
      <alignment horizontal="center"/>
      <protection/>
    </xf>
    <xf numFmtId="0" fontId="131" fillId="39" borderId="15" xfId="57" applyFont="1" applyFill="1" applyBorder="1" applyAlignment="1">
      <alignment horizontal="center"/>
      <protection/>
    </xf>
    <xf numFmtId="37" fontId="124" fillId="0" borderId="16" xfId="61" applyFont="1" applyFill="1" applyBorder="1" applyAlignment="1" applyProtection="1">
      <alignment horizontal="center" vertical="center"/>
      <protection/>
    </xf>
    <xf numFmtId="37" fontId="132" fillId="0" borderId="16" xfId="61" applyFont="1" applyBorder="1">
      <alignment/>
      <protection/>
    </xf>
    <xf numFmtId="37" fontId="132" fillId="0" borderId="20" xfId="61" applyFont="1" applyBorder="1">
      <alignment/>
      <protection/>
    </xf>
    <xf numFmtId="49" fontId="5" fillId="35" borderId="189" xfId="64" applyNumberFormat="1" applyFont="1" applyFill="1" applyBorder="1" applyAlignment="1">
      <alignment horizontal="center" vertical="center" wrapText="1"/>
      <protection/>
    </xf>
    <xf numFmtId="49" fontId="5" fillId="35" borderId="217" xfId="64" applyNumberFormat="1" applyFont="1" applyFill="1" applyBorder="1" applyAlignment="1">
      <alignment horizontal="center" vertical="center" wrapText="1"/>
      <protection/>
    </xf>
    <xf numFmtId="49" fontId="5" fillId="35" borderId="188" xfId="64" applyNumberFormat="1" applyFont="1" applyFill="1" applyBorder="1" applyAlignment="1">
      <alignment horizontal="center" vertical="center" wrapText="1"/>
      <protection/>
    </xf>
    <xf numFmtId="49" fontId="5" fillId="35" borderId="218" xfId="64" applyNumberFormat="1" applyFont="1" applyFill="1" applyBorder="1" applyAlignment="1">
      <alignment horizontal="center" vertical="center" wrapText="1"/>
      <protection/>
    </xf>
    <xf numFmtId="49" fontId="13" fillId="35" borderId="97" xfId="64" applyNumberFormat="1" applyFont="1" applyFill="1" applyBorder="1" applyAlignment="1">
      <alignment horizontal="center" vertical="center" wrapText="1"/>
      <protection/>
    </xf>
    <xf numFmtId="49" fontId="13" fillId="35" borderId="219" xfId="64" applyNumberFormat="1" applyFont="1" applyFill="1" applyBorder="1" applyAlignment="1">
      <alignment horizontal="center" vertical="center" wrapText="1"/>
      <protection/>
    </xf>
    <xf numFmtId="49" fontId="13" fillId="35" borderId="220" xfId="64" applyNumberFormat="1" applyFont="1" applyFill="1" applyBorder="1" applyAlignment="1">
      <alignment horizontal="center" vertical="center" wrapText="1"/>
      <protection/>
    </xf>
    <xf numFmtId="37" fontId="24" fillId="38" borderId="97" xfId="46" applyNumberFormat="1" applyFont="1" applyFill="1" applyBorder="1" applyAlignment="1" applyProtection="1">
      <alignment horizontal="center"/>
      <protection/>
    </xf>
    <xf numFmtId="37" fontId="24" fillId="38" borderId="219" xfId="46" applyNumberFormat="1" applyFont="1" applyFill="1" applyBorder="1" applyAlignment="1" applyProtection="1">
      <alignment horizontal="center"/>
      <protection/>
    </xf>
    <xf numFmtId="37" fontId="24" fillId="38" borderId="96" xfId="46" applyNumberFormat="1" applyFont="1" applyFill="1" applyBorder="1" applyAlignment="1" applyProtection="1">
      <alignment horizontal="center"/>
      <protection/>
    </xf>
    <xf numFmtId="0" fontId="5" fillId="35" borderId="97" xfId="64" applyFont="1" applyFill="1" applyBorder="1" applyAlignment="1">
      <alignment horizontal="center"/>
      <protection/>
    </xf>
    <xf numFmtId="0" fontId="5" fillId="35" borderId="219" xfId="64" applyFont="1" applyFill="1" applyBorder="1" applyAlignment="1">
      <alignment horizontal="center"/>
      <protection/>
    </xf>
    <xf numFmtId="0" fontId="5" fillId="35" borderId="21" xfId="64" applyFont="1" applyFill="1" applyBorder="1" applyAlignment="1">
      <alignment horizontal="center"/>
      <protection/>
    </xf>
    <xf numFmtId="0" fontId="5" fillId="35" borderId="221" xfId="64" applyFont="1" applyFill="1" applyBorder="1" applyAlignment="1">
      <alignment horizontal="center"/>
      <protection/>
    </xf>
    <xf numFmtId="0" fontId="5" fillId="35" borderId="96" xfId="64" applyFont="1" applyFill="1" applyBorder="1" applyAlignment="1">
      <alignment horizontal="center"/>
      <protection/>
    </xf>
    <xf numFmtId="0" fontId="19" fillId="35" borderId="222" xfId="64" applyFont="1" applyFill="1" applyBorder="1" applyAlignment="1">
      <alignment horizontal="center" vertical="center"/>
      <protection/>
    </xf>
    <xf numFmtId="0" fontId="19" fillId="35" borderId="21" xfId="64" applyFont="1" applyFill="1" applyBorder="1" applyAlignment="1">
      <alignment horizontal="center" vertical="center"/>
      <protection/>
    </xf>
    <xf numFmtId="0" fontId="19" fillId="35" borderId="221" xfId="64" applyFont="1" applyFill="1" applyBorder="1" applyAlignment="1">
      <alignment horizontal="center" vertical="center"/>
      <protection/>
    </xf>
    <xf numFmtId="0" fontId="16" fillId="35" borderId="223" xfId="64" applyFont="1" applyFill="1" applyBorder="1" applyAlignment="1">
      <alignment horizontal="center" vertical="center"/>
      <protection/>
    </xf>
    <xf numFmtId="0" fontId="16" fillId="35" borderId="17" xfId="64" applyFont="1" applyFill="1" applyBorder="1" applyAlignment="1">
      <alignment horizontal="center" vertical="center"/>
      <protection/>
    </xf>
    <xf numFmtId="0" fontId="16" fillId="35" borderId="224" xfId="64" applyFont="1" applyFill="1" applyBorder="1" applyAlignment="1">
      <alignment horizontal="center" vertical="center"/>
      <protection/>
    </xf>
    <xf numFmtId="0" fontId="13" fillId="35" borderId="219" xfId="64" applyNumberFormat="1" applyFont="1" applyFill="1" applyBorder="1" applyAlignment="1">
      <alignment horizontal="center" vertical="center" wrapText="1"/>
      <protection/>
    </xf>
    <xf numFmtId="0" fontId="13" fillId="35" borderId="220" xfId="64" applyNumberFormat="1" applyFont="1" applyFill="1" applyBorder="1" applyAlignment="1">
      <alignment horizontal="center" vertical="center" wrapText="1"/>
      <protection/>
    </xf>
    <xf numFmtId="1" fontId="12" fillId="35" borderId="222" xfId="64" applyNumberFormat="1" applyFont="1" applyFill="1" applyBorder="1" applyAlignment="1">
      <alignment horizontal="center" vertical="center" wrapText="1"/>
      <protection/>
    </xf>
    <xf numFmtId="1" fontId="12" fillId="35" borderId="225" xfId="64" applyNumberFormat="1" applyFont="1" applyFill="1" applyBorder="1" applyAlignment="1">
      <alignment horizontal="center" vertical="center" wrapText="1"/>
      <protection/>
    </xf>
    <xf numFmtId="1" fontId="12" fillId="35" borderId="223" xfId="64" applyNumberFormat="1" applyFont="1" applyFill="1" applyBorder="1" applyAlignment="1">
      <alignment horizontal="center" vertical="center" wrapText="1"/>
      <protection/>
    </xf>
    <xf numFmtId="49" fontId="12" fillId="35" borderId="97" xfId="64" applyNumberFormat="1" applyFont="1" applyFill="1" applyBorder="1" applyAlignment="1">
      <alignment horizontal="center" vertical="center" wrapText="1"/>
      <protection/>
    </xf>
    <xf numFmtId="49" fontId="12" fillId="35" borderId="219" xfId="64" applyNumberFormat="1" applyFont="1" applyFill="1" applyBorder="1" applyAlignment="1">
      <alignment horizontal="center" vertical="center" wrapText="1"/>
      <protection/>
    </xf>
    <xf numFmtId="49" fontId="12" fillId="35" borderId="220" xfId="64" applyNumberFormat="1" applyFont="1" applyFill="1" applyBorder="1" applyAlignment="1">
      <alignment horizontal="center" vertical="center" wrapText="1"/>
      <protection/>
    </xf>
    <xf numFmtId="1" fontId="5" fillId="35" borderId="222" xfId="64" applyNumberFormat="1" applyFont="1" applyFill="1" applyBorder="1" applyAlignment="1">
      <alignment horizontal="center" vertical="center" wrapText="1"/>
      <protection/>
    </xf>
    <xf numFmtId="1" fontId="5" fillId="35" borderId="225" xfId="64" applyNumberFormat="1" applyFont="1" applyFill="1" applyBorder="1" applyAlignment="1">
      <alignment horizontal="center" vertical="center" wrapText="1"/>
      <protection/>
    </xf>
    <xf numFmtId="1" fontId="5" fillId="35" borderId="223" xfId="64" applyNumberFormat="1" applyFont="1" applyFill="1" applyBorder="1" applyAlignment="1">
      <alignment horizontal="center" vertical="center" wrapText="1"/>
      <protection/>
    </xf>
    <xf numFmtId="49" fontId="13" fillId="35" borderId="226" xfId="58" applyNumberFormat="1" applyFont="1" applyFill="1" applyBorder="1" applyAlignment="1">
      <alignment horizontal="center" vertical="center" wrapText="1"/>
      <protection/>
    </xf>
    <xf numFmtId="49" fontId="13" fillId="35" borderId="227" xfId="58" applyNumberFormat="1" applyFont="1" applyFill="1" applyBorder="1" applyAlignment="1">
      <alignment horizontal="center" vertical="center" wrapText="1"/>
      <protection/>
    </xf>
    <xf numFmtId="49" fontId="13" fillId="35" borderId="228" xfId="58" applyNumberFormat="1" applyFont="1" applyFill="1" applyBorder="1" applyAlignment="1">
      <alignment horizontal="center" vertical="center" wrapText="1"/>
      <protection/>
    </xf>
    <xf numFmtId="49" fontId="13" fillId="35" borderId="229" xfId="58" applyNumberFormat="1" applyFont="1" applyFill="1" applyBorder="1" applyAlignment="1">
      <alignment horizontal="center" vertical="center" wrapText="1"/>
      <protection/>
    </xf>
    <xf numFmtId="49" fontId="16" fillId="35" borderId="230" xfId="58" applyNumberFormat="1" applyFont="1" applyFill="1" applyBorder="1" applyAlignment="1">
      <alignment horizontal="center" vertical="center" wrapText="1"/>
      <protection/>
    </xf>
    <xf numFmtId="0" fontId="28" fillId="0" borderId="231" xfId="58" applyFont="1" applyBorder="1" applyAlignment="1">
      <alignment horizontal="center" vertical="center" wrapText="1"/>
      <protection/>
    </xf>
    <xf numFmtId="49" fontId="13" fillId="35" borderId="232" xfId="58" applyNumberFormat="1" applyFont="1" applyFill="1" applyBorder="1" applyAlignment="1">
      <alignment horizontal="center" vertical="center" wrapText="1"/>
      <protection/>
    </xf>
    <xf numFmtId="49" fontId="13" fillId="35" borderId="233" xfId="58" applyNumberFormat="1" applyFont="1" applyFill="1" applyBorder="1" applyAlignment="1">
      <alignment horizontal="center" vertical="center" wrapText="1"/>
      <protection/>
    </xf>
    <xf numFmtId="37" fontId="31" fillId="38" borderId="97" xfId="47" applyNumberFormat="1" applyFont="1" applyFill="1" applyBorder="1" applyAlignment="1">
      <alignment horizontal="center"/>
    </xf>
    <xf numFmtId="37" fontId="31" fillId="38" borderId="96" xfId="47" applyNumberFormat="1" applyFont="1" applyFill="1" applyBorder="1" applyAlignment="1">
      <alignment horizontal="center"/>
    </xf>
    <xf numFmtId="0" fontId="19" fillId="35" borderId="92" xfId="58" applyFont="1" applyFill="1" applyBorder="1" applyAlignment="1">
      <alignment horizontal="center" vertical="center"/>
      <protection/>
    </xf>
    <xf numFmtId="0" fontId="19" fillId="35" borderId="94" xfId="58" applyFont="1" applyFill="1" applyBorder="1" applyAlignment="1">
      <alignment horizontal="center" vertical="center"/>
      <protection/>
    </xf>
    <xf numFmtId="0" fontId="19" fillId="35" borderId="95" xfId="58" applyFont="1" applyFill="1" applyBorder="1" applyAlignment="1">
      <alignment horizontal="center" vertical="center"/>
      <protection/>
    </xf>
    <xf numFmtId="1" fontId="13" fillId="35" borderId="234" xfId="58" applyNumberFormat="1" applyFont="1" applyFill="1" applyBorder="1" applyAlignment="1">
      <alignment horizontal="center" vertical="center" wrapText="1"/>
      <protection/>
    </xf>
    <xf numFmtId="0" fontId="14" fillId="35" borderId="235" xfId="58" applyFont="1" applyFill="1" applyBorder="1" applyAlignment="1">
      <alignment vertical="center"/>
      <protection/>
    </xf>
    <xf numFmtId="0" fontId="14" fillId="35" borderId="236" xfId="58" applyFont="1" applyFill="1" applyBorder="1" applyAlignment="1">
      <alignment vertical="center"/>
      <protection/>
    </xf>
    <xf numFmtId="0" fontId="14" fillId="35" borderId="237" xfId="58" applyFont="1" applyFill="1" applyBorder="1" applyAlignment="1">
      <alignment vertical="center"/>
      <protection/>
    </xf>
    <xf numFmtId="1" fontId="16" fillId="35" borderId="238" xfId="58" applyNumberFormat="1" applyFont="1" applyFill="1" applyBorder="1" applyAlignment="1">
      <alignment horizontal="center" vertical="center" wrapText="1"/>
      <protection/>
    </xf>
    <xf numFmtId="1" fontId="16" fillId="35" borderId="239" xfId="58" applyNumberFormat="1" applyFont="1" applyFill="1" applyBorder="1" applyAlignment="1">
      <alignment horizontal="center" vertical="center" wrapText="1"/>
      <protection/>
    </xf>
    <xf numFmtId="0" fontId="27" fillId="35" borderId="240" xfId="58" applyFont="1" applyFill="1" applyBorder="1" applyAlignment="1">
      <alignment horizontal="center" vertical="center" wrapText="1"/>
      <protection/>
    </xf>
    <xf numFmtId="49" fontId="16" fillId="35" borderId="34" xfId="58" applyNumberFormat="1" applyFont="1" applyFill="1" applyBorder="1" applyAlignment="1">
      <alignment horizontal="center" vertical="center" wrapText="1"/>
      <protection/>
    </xf>
    <xf numFmtId="49" fontId="16" fillId="35" borderId="32" xfId="58" applyNumberFormat="1" applyFont="1" applyFill="1" applyBorder="1" applyAlignment="1">
      <alignment horizontal="center" vertical="center" wrapText="1"/>
      <protection/>
    </xf>
    <xf numFmtId="49" fontId="16" fillId="35" borderId="241" xfId="58" applyNumberFormat="1" applyFont="1" applyFill="1" applyBorder="1" applyAlignment="1">
      <alignment horizontal="center" vertical="center" wrapText="1"/>
      <protection/>
    </xf>
    <xf numFmtId="49" fontId="13" fillId="35" borderId="242" xfId="58" applyNumberFormat="1" applyFont="1" applyFill="1" applyBorder="1" applyAlignment="1">
      <alignment horizontal="center" vertical="center" wrapText="1"/>
      <protection/>
    </xf>
    <xf numFmtId="0" fontId="16" fillId="35" borderId="13" xfId="58" applyFont="1" applyFill="1" applyBorder="1" applyAlignment="1">
      <alignment horizontal="center" vertical="center"/>
      <protection/>
    </xf>
    <xf numFmtId="0" fontId="16" fillId="35" borderId="10" xfId="58" applyFont="1" applyFill="1" applyBorder="1" applyAlignment="1">
      <alignment horizontal="center" vertical="center"/>
      <protection/>
    </xf>
    <xf numFmtId="0" fontId="16" fillId="35" borderId="12" xfId="58" applyFont="1" applyFill="1" applyBorder="1" applyAlignment="1">
      <alignment horizontal="center" vertical="center"/>
      <protection/>
    </xf>
    <xf numFmtId="49" fontId="16" fillId="35" borderId="220" xfId="58" applyNumberFormat="1" applyFont="1" applyFill="1" applyBorder="1" applyAlignment="1">
      <alignment horizontal="center" vertical="center" wrapText="1"/>
      <protection/>
    </xf>
    <xf numFmtId="0" fontId="17" fillId="35" borderId="243" xfId="58" applyFont="1" applyFill="1" applyBorder="1" applyAlignment="1">
      <alignment horizontal="center"/>
      <protection/>
    </xf>
    <xf numFmtId="0" fontId="17" fillId="35" borderId="244" xfId="58" applyFont="1" applyFill="1" applyBorder="1" applyAlignment="1">
      <alignment horizontal="center"/>
      <protection/>
    </xf>
    <xf numFmtId="0" fontId="17" fillId="35" borderId="245" xfId="58" applyFont="1" applyFill="1" applyBorder="1" applyAlignment="1">
      <alignment horizontal="center"/>
      <protection/>
    </xf>
    <xf numFmtId="0" fontId="17" fillId="35" borderId="246" xfId="58" applyFont="1" applyFill="1" applyBorder="1" applyAlignment="1">
      <alignment horizontal="center"/>
      <protection/>
    </xf>
    <xf numFmtId="0" fontId="17" fillId="35" borderId="247" xfId="58" applyFont="1" applyFill="1" applyBorder="1" applyAlignment="1">
      <alignment horizontal="center"/>
      <protection/>
    </xf>
    <xf numFmtId="0" fontId="32" fillId="35" borderId="16" xfId="58" applyFont="1" applyFill="1" applyBorder="1" applyAlignment="1">
      <alignment horizontal="center" vertical="center"/>
      <protection/>
    </xf>
    <xf numFmtId="0" fontId="32" fillId="35" borderId="0" xfId="58" applyFont="1" applyFill="1" applyBorder="1" applyAlignment="1">
      <alignment horizontal="center" vertical="center"/>
      <protection/>
    </xf>
    <xf numFmtId="0" fontId="32" fillId="35" borderId="15" xfId="58" applyFont="1" applyFill="1" applyBorder="1" applyAlignment="1">
      <alignment horizontal="center" vertical="center"/>
      <protection/>
    </xf>
    <xf numFmtId="0" fontId="12" fillId="35" borderId="97" xfId="64" applyFont="1" applyFill="1" applyBorder="1" applyAlignment="1">
      <alignment horizontal="center"/>
      <protection/>
    </xf>
    <xf numFmtId="0" fontId="12" fillId="35" borderId="219" xfId="64" applyFont="1" applyFill="1" applyBorder="1" applyAlignment="1">
      <alignment horizontal="center"/>
      <protection/>
    </xf>
    <xf numFmtId="0" fontId="12" fillId="35" borderId="21" xfId="64" applyFont="1" applyFill="1" applyBorder="1" applyAlignment="1">
      <alignment horizontal="center"/>
      <protection/>
    </xf>
    <xf numFmtId="0" fontId="12" fillId="35" borderId="221" xfId="64" applyFont="1" applyFill="1" applyBorder="1" applyAlignment="1">
      <alignment horizontal="center"/>
      <protection/>
    </xf>
    <xf numFmtId="0" fontId="12" fillId="35" borderId="96" xfId="64" applyFont="1" applyFill="1" applyBorder="1" applyAlignment="1">
      <alignment horizontal="center"/>
      <protection/>
    </xf>
    <xf numFmtId="0" fontId="32" fillId="35" borderId="92" xfId="65" applyFont="1" applyFill="1" applyBorder="1" applyAlignment="1">
      <alignment horizontal="center" vertical="center"/>
      <protection/>
    </xf>
    <xf numFmtId="0" fontId="32" fillId="35" borderId="94" xfId="65" applyFont="1" applyFill="1" applyBorder="1" applyAlignment="1">
      <alignment horizontal="center" vertical="center"/>
      <protection/>
    </xf>
    <xf numFmtId="0" fontId="32" fillId="35" borderId="95" xfId="65" applyFont="1" applyFill="1" applyBorder="1" applyAlignment="1">
      <alignment horizontal="center" vertical="center"/>
      <protection/>
    </xf>
    <xf numFmtId="1" fontId="13" fillId="35" borderId="222" xfId="64" applyNumberFormat="1" applyFont="1" applyFill="1" applyBorder="1" applyAlignment="1">
      <alignment horizontal="center" vertical="center" wrapText="1"/>
      <protection/>
    </xf>
    <xf numFmtId="1" fontId="13" fillId="35" borderId="225" xfId="64" applyNumberFormat="1" applyFont="1" applyFill="1" applyBorder="1" applyAlignment="1">
      <alignment horizontal="center" vertical="center" wrapText="1"/>
      <protection/>
    </xf>
    <xf numFmtId="1" fontId="13" fillId="35" borderId="223" xfId="64" applyNumberFormat="1" applyFont="1" applyFill="1" applyBorder="1" applyAlignment="1">
      <alignment horizontal="center" vertical="center" wrapText="1"/>
      <protection/>
    </xf>
    <xf numFmtId="0" fontId="32" fillId="35" borderId="20" xfId="65" applyFont="1" applyFill="1" applyBorder="1" applyAlignment="1">
      <alignment horizontal="center" vertical="center"/>
      <protection/>
    </xf>
    <xf numFmtId="0" fontId="32" fillId="35" borderId="17" xfId="65" applyFont="1" applyFill="1" applyBorder="1" applyAlignment="1">
      <alignment horizontal="center" vertical="center"/>
      <protection/>
    </xf>
    <xf numFmtId="0" fontId="32" fillId="35" borderId="19" xfId="65" applyFont="1" applyFill="1" applyBorder="1" applyAlignment="1">
      <alignment horizontal="center" vertical="center"/>
      <protection/>
    </xf>
    <xf numFmtId="37" fontId="33" fillId="38" borderId="97" xfId="46" applyNumberFormat="1" applyFont="1" applyFill="1" applyBorder="1" applyAlignment="1" applyProtection="1">
      <alignment horizontal="center"/>
      <protection/>
    </xf>
    <xf numFmtId="37" fontId="33" fillId="38" borderId="219" xfId="46" applyNumberFormat="1" applyFont="1" applyFill="1" applyBorder="1" applyAlignment="1" applyProtection="1">
      <alignment horizontal="center"/>
      <protection/>
    </xf>
    <xf numFmtId="37" fontId="33" fillId="38" borderId="96" xfId="46" applyNumberFormat="1" applyFont="1" applyFill="1" applyBorder="1" applyAlignment="1" applyProtection="1">
      <alignment horizontal="center"/>
      <protection/>
    </xf>
    <xf numFmtId="0" fontId="13" fillId="35" borderId="97" xfId="64" applyFont="1" applyFill="1" applyBorder="1" applyAlignment="1">
      <alignment horizontal="center" vertical="center"/>
      <protection/>
    </xf>
    <xf numFmtId="0" fontId="13" fillId="35" borderId="219" xfId="64" applyFont="1" applyFill="1" applyBorder="1" applyAlignment="1">
      <alignment horizontal="center" vertical="center"/>
      <protection/>
    </xf>
    <xf numFmtId="0" fontId="13" fillId="35" borderId="21" xfId="64" applyFont="1" applyFill="1" applyBorder="1" applyAlignment="1">
      <alignment horizontal="center" vertical="center"/>
      <protection/>
    </xf>
    <xf numFmtId="0" fontId="13" fillId="35" borderId="221" xfId="64" applyFont="1" applyFill="1" applyBorder="1" applyAlignment="1">
      <alignment horizontal="center" vertical="center"/>
      <protection/>
    </xf>
    <xf numFmtId="0" fontId="13" fillId="35" borderId="96" xfId="64" applyFont="1" applyFill="1" applyBorder="1" applyAlignment="1">
      <alignment horizontal="center" vertical="center"/>
      <protection/>
    </xf>
    <xf numFmtId="1" fontId="13" fillId="35" borderId="24" xfId="64" applyNumberFormat="1" applyFont="1" applyFill="1" applyBorder="1" applyAlignment="1">
      <alignment horizontal="center" vertical="center" wrapText="1"/>
      <protection/>
    </xf>
    <xf numFmtId="1" fontId="13" fillId="35" borderId="16" xfId="64" applyNumberFormat="1" applyFont="1" applyFill="1" applyBorder="1" applyAlignment="1">
      <alignment horizontal="center" vertical="center" wrapText="1"/>
      <protection/>
    </xf>
    <xf numFmtId="1" fontId="13" fillId="35" borderId="20" xfId="64" applyNumberFormat="1" applyFont="1" applyFill="1" applyBorder="1" applyAlignment="1">
      <alignment horizontal="center" vertical="center" wrapText="1"/>
      <protection/>
    </xf>
    <xf numFmtId="49" fontId="13" fillId="35" borderId="248" xfId="58" applyNumberFormat="1" applyFont="1" applyFill="1" applyBorder="1" applyAlignment="1">
      <alignment horizontal="center" vertical="center" wrapText="1"/>
      <protection/>
    </xf>
    <xf numFmtId="49" fontId="13" fillId="35" borderId="249" xfId="58" applyNumberFormat="1" applyFont="1" applyFill="1" applyBorder="1" applyAlignment="1">
      <alignment horizontal="center" vertical="center" wrapText="1"/>
      <protection/>
    </xf>
    <xf numFmtId="49" fontId="13" fillId="35" borderId="250" xfId="58" applyNumberFormat="1" applyFont="1" applyFill="1" applyBorder="1" applyAlignment="1">
      <alignment horizontal="center" vertical="center" wrapText="1"/>
      <protection/>
    </xf>
    <xf numFmtId="49" fontId="16" fillId="35" borderId="251" xfId="58" applyNumberFormat="1" applyFont="1" applyFill="1" applyBorder="1" applyAlignment="1">
      <alignment horizontal="center" vertical="center" wrapText="1"/>
      <protection/>
    </xf>
    <xf numFmtId="0" fontId="28" fillId="0" borderId="252" xfId="58" applyFont="1" applyBorder="1" applyAlignment="1">
      <alignment horizontal="center" vertical="center" wrapText="1"/>
      <protection/>
    </xf>
    <xf numFmtId="0" fontId="32" fillId="35" borderId="92" xfId="58" applyFont="1" applyFill="1" applyBorder="1" applyAlignment="1">
      <alignment horizontal="center" vertical="center"/>
      <protection/>
    </xf>
    <xf numFmtId="0" fontId="32" fillId="35" borderId="94" xfId="58" applyFont="1" applyFill="1" applyBorder="1" applyAlignment="1">
      <alignment horizontal="center" vertical="center"/>
      <protection/>
    </xf>
    <xf numFmtId="0" fontId="32" fillId="35" borderId="95" xfId="58" applyFont="1" applyFill="1" applyBorder="1" applyAlignment="1">
      <alignment horizontal="center" vertical="center"/>
      <protection/>
    </xf>
    <xf numFmtId="1" fontId="12" fillId="35" borderId="58" xfId="58" applyNumberFormat="1" applyFont="1" applyFill="1" applyBorder="1" applyAlignment="1">
      <alignment horizontal="center" vertical="center" wrapText="1"/>
      <protection/>
    </xf>
    <xf numFmtId="1" fontId="12" fillId="35" borderId="69" xfId="58" applyNumberFormat="1" applyFont="1" applyFill="1" applyBorder="1" applyAlignment="1">
      <alignment horizontal="center" vertical="center" wrapText="1"/>
      <protection/>
    </xf>
    <xf numFmtId="0" fontId="6" fillId="35" borderId="253" xfId="58" applyFont="1" applyFill="1" applyBorder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254" xfId="58" applyNumberFormat="1" applyFont="1" applyFill="1" applyBorder="1" applyAlignment="1">
      <alignment horizontal="center" vertical="center" wrapText="1"/>
      <protection/>
    </xf>
    <xf numFmtId="1" fontId="13" fillId="35" borderId="54" xfId="58" applyNumberFormat="1" applyFont="1" applyFill="1" applyBorder="1" applyAlignment="1">
      <alignment horizontal="center" vertical="center" wrapText="1"/>
      <protection/>
    </xf>
    <xf numFmtId="1" fontId="13" fillId="35" borderId="64" xfId="58" applyNumberFormat="1" applyFont="1" applyFill="1" applyBorder="1" applyAlignment="1">
      <alignment horizontal="center" vertical="center" wrapText="1"/>
      <protection/>
    </xf>
    <xf numFmtId="0" fontId="14" fillId="35" borderId="212" xfId="58" applyFont="1" applyFill="1" applyBorder="1" applyAlignment="1">
      <alignment horizontal="center" vertical="center" wrapText="1"/>
      <protection/>
    </xf>
    <xf numFmtId="0" fontId="16" fillId="35" borderId="16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5" xfId="58" applyFont="1" applyFill="1" applyBorder="1" applyAlignment="1">
      <alignment horizontal="center" vertical="center"/>
      <protection/>
    </xf>
    <xf numFmtId="1" fontId="12" fillId="35" borderId="73" xfId="58" applyNumberFormat="1" applyFont="1" applyFill="1" applyBorder="1" applyAlignment="1">
      <alignment horizontal="center" vertical="center" wrapText="1"/>
      <protection/>
    </xf>
    <xf numFmtId="1" fontId="12" fillId="35" borderId="84" xfId="58" applyNumberFormat="1" applyFont="1" applyFill="1" applyBorder="1" applyAlignment="1">
      <alignment horizontal="center" vertical="center" wrapText="1"/>
      <protection/>
    </xf>
    <xf numFmtId="0" fontId="6" fillId="35" borderId="44" xfId="58" applyFont="1" applyFill="1" applyBorder="1" applyAlignment="1">
      <alignment horizontal="center" vertical="center" wrapText="1"/>
      <protection/>
    </xf>
    <xf numFmtId="0" fontId="13" fillId="35" borderId="243" xfId="58" applyFont="1" applyFill="1" applyBorder="1" applyAlignment="1">
      <alignment horizontal="center"/>
      <protection/>
    </xf>
    <xf numFmtId="0" fontId="13" fillId="35" borderId="244" xfId="58" applyFont="1" applyFill="1" applyBorder="1" applyAlignment="1">
      <alignment horizontal="center"/>
      <protection/>
    </xf>
    <xf numFmtId="0" fontId="13" fillId="35" borderId="245" xfId="58" applyFont="1" applyFill="1" applyBorder="1" applyAlignment="1">
      <alignment horizontal="center"/>
      <protection/>
    </xf>
    <xf numFmtId="0" fontId="13" fillId="35" borderId="255" xfId="58" applyFont="1" applyFill="1" applyBorder="1" applyAlignment="1">
      <alignment horizontal="center"/>
      <protection/>
    </xf>
    <xf numFmtId="0" fontId="13" fillId="35" borderId="246" xfId="58" applyFont="1" applyFill="1" applyBorder="1" applyAlignment="1">
      <alignment horizontal="center"/>
      <protection/>
    </xf>
    <xf numFmtId="49" fontId="16" fillId="35" borderId="57" xfId="58" applyNumberFormat="1" applyFont="1" applyFill="1" applyBorder="1" applyAlignment="1">
      <alignment horizontal="center" vertical="center" wrapText="1"/>
      <protection/>
    </xf>
    <xf numFmtId="49" fontId="16" fillId="35" borderId="254" xfId="58" applyNumberFormat="1" applyFont="1" applyFill="1" applyBorder="1" applyAlignment="1">
      <alignment horizontal="center" vertical="center" wrapText="1"/>
      <protection/>
    </xf>
    <xf numFmtId="1" fontId="17" fillId="35" borderId="234" xfId="58" applyNumberFormat="1" applyFont="1" applyFill="1" applyBorder="1" applyAlignment="1">
      <alignment horizontal="center" vertical="center" wrapText="1"/>
      <protection/>
    </xf>
    <xf numFmtId="0" fontId="29" fillId="35" borderId="235" xfId="58" applyFont="1" applyFill="1" applyBorder="1" applyAlignment="1">
      <alignment vertical="center"/>
      <protection/>
    </xf>
    <xf numFmtId="0" fontId="29" fillId="35" borderId="236" xfId="58" applyFont="1" applyFill="1" applyBorder="1" applyAlignment="1">
      <alignment vertical="center"/>
      <protection/>
    </xf>
    <xf numFmtId="0" fontId="29" fillId="35" borderId="237" xfId="58" applyFont="1" applyFill="1" applyBorder="1" applyAlignment="1">
      <alignment vertical="center"/>
      <protection/>
    </xf>
    <xf numFmtId="49" fontId="16" fillId="35" borderId="256" xfId="58" applyNumberFormat="1" applyFont="1" applyFill="1" applyBorder="1" applyAlignment="1">
      <alignment horizontal="center" vertical="center" wrapText="1"/>
      <protection/>
    </xf>
    <xf numFmtId="1" fontId="16" fillId="35" borderId="234" xfId="58" applyNumberFormat="1" applyFont="1" applyFill="1" applyBorder="1" applyAlignment="1">
      <alignment horizontal="center" vertical="center" wrapText="1"/>
      <protection/>
    </xf>
    <xf numFmtId="0" fontId="27" fillId="35" borderId="235" xfId="58" applyFont="1" applyFill="1" applyBorder="1" applyAlignment="1">
      <alignment vertical="center"/>
      <protection/>
    </xf>
    <xf numFmtId="0" fontId="27" fillId="35" borderId="236" xfId="58" applyFont="1" applyFill="1" applyBorder="1" applyAlignment="1">
      <alignment vertical="center"/>
      <protection/>
    </xf>
    <xf numFmtId="0" fontId="27" fillId="35" borderId="237" xfId="58" applyFont="1" applyFill="1" applyBorder="1" applyAlignment="1">
      <alignment vertical="center"/>
      <protection/>
    </xf>
    <xf numFmtId="37" fontId="41" fillId="38" borderId="97" xfId="47" applyNumberFormat="1" applyFont="1" applyFill="1" applyBorder="1" applyAlignment="1">
      <alignment horizontal="center"/>
    </xf>
    <xf numFmtId="37" fontId="41" fillId="38" borderId="96" xfId="47" applyNumberFormat="1" applyFont="1" applyFill="1" applyBorder="1" applyAlignment="1">
      <alignment horizontal="center"/>
    </xf>
    <xf numFmtId="49" fontId="16" fillId="35" borderId="97" xfId="58" applyNumberFormat="1" applyFont="1" applyFill="1" applyBorder="1" applyAlignment="1">
      <alignment horizontal="center" vertical="center" wrapText="1"/>
      <protection/>
    </xf>
    <xf numFmtId="49" fontId="16" fillId="35" borderId="219" xfId="58" applyNumberFormat="1" applyFont="1" applyFill="1" applyBorder="1" applyAlignment="1">
      <alignment horizontal="center" vertical="center" wrapText="1"/>
      <protection/>
    </xf>
    <xf numFmtId="49" fontId="16" fillId="35" borderId="96" xfId="58" applyNumberFormat="1" applyFont="1" applyFill="1" applyBorder="1" applyAlignment="1">
      <alignment horizontal="center" vertical="center" wrapText="1"/>
      <protection/>
    </xf>
    <xf numFmtId="49" fontId="16" fillId="35" borderId="257" xfId="58" applyNumberFormat="1" applyFont="1" applyFill="1" applyBorder="1" applyAlignment="1">
      <alignment horizontal="center" vertical="center" wrapText="1"/>
      <protection/>
    </xf>
    <xf numFmtId="1" fontId="16" fillId="35" borderId="258" xfId="58" applyNumberFormat="1" applyFont="1" applyFill="1" applyBorder="1" applyAlignment="1">
      <alignment horizontal="center" vertical="center" wrapText="1"/>
      <protection/>
    </xf>
    <xf numFmtId="1" fontId="16" fillId="35" borderId="70" xfId="58" applyNumberFormat="1" applyFont="1" applyFill="1" applyBorder="1" applyAlignment="1">
      <alignment horizontal="center" vertical="center" wrapText="1"/>
      <protection/>
    </xf>
    <xf numFmtId="1" fontId="16" fillId="35" borderId="259" xfId="58" applyNumberFormat="1" applyFont="1" applyFill="1" applyBorder="1" applyAlignment="1">
      <alignment horizontal="center" vertical="center" wrapText="1"/>
      <protection/>
    </xf>
    <xf numFmtId="0" fontId="17" fillId="35" borderId="260" xfId="58" applyFont="1" applyFill="1" applyBorder="1" applyAlignment="1">
      <alignment horizontal="center"/>
      <protection/>
    </xf>
    <xf numFmtId="0" fontId="17" fillId="35" borderId="261" xfId="58" applyFont="1" applyFill="1" applyBorder="1" applyAlignment="1">
      <alignment horizontal="center"/>
      <protection/>
    </xf>
    <xf numFmtId="0" fontId="17" fillId="35" borderId="262" xfId="58" applyFont="1" applyFill="1" applyBorder="1" applyAlignment="1">
      <alignment horizontal="center"/>
      <protection/>
    </xf>
    <xf numFmtId="0" fontId="17" fillId="35" borderId="263" xfId="58" applyFont="1" applyFill="1" applyBorder="1" applyAlignment="1">
      <alignment horizontal="center"/>
      <protection/>
    </xf>
    <xf numFmtId="1" fontId="16" fillId="35" borderId="264" xfId="58" applyNumberFormat="1" applyFont="1" applyFill="1" applyBorder="1" applyAlignment="1">
      <alignment horizontal="center" vertical="center" wrapText="1"/>
      <protection/>
    </xf>
    <xf numFmtId="1" fontId="16" fillId="35" borderId="265" xfId="58" applyNumberFormat="1" applyFont="1" applyFill="1" applyBorder="1" applyAlignment="1">
      <alignment horizontal="center" vertical="center" wrapText="1"/>
      <protection/>
    </xf>
    <xf numFmtId="49" fontId="16" fillId="35" borderId="231" xfId="58" applyNumberFormat="1" applyFont="1" applyFill="1" applyBorder="1" applyAlignment="1">
      <alignment horizontal="center" vertical="center" wrapText="1"/>
      <protection/>
    </xf>
    <xf numFmtId="49" fontId="13" fillId="35" borderId="266" xfId="58" applyNumberFormat="1" applyFont="1" applyFill="1" applyBorder="1" applyAlignment="1">
      <alignment horizontal="center" vertical="center" wrapText="1"/>
      <protection/>
    </xf>
    <xf numFmtId="3" fontId="6" fillId="0" borderId="163" xfId="58" applyNumberFormat="1" applyFont="1" applyFill="1" applyBorder="1">
      <alignment/>
      <protection/>
    </xf>
    <xf numFmtId="3" fontId="6" fillId="0" borderId="128" xfId="58" applyNumberFormat="1" applyFont="1" applyFill="1" applyBorder="1">
      <alignment/>
      <protection/>
    </xf>
    <xf numFmtId="3" fontId="6" fillId="0" borderId="173" xfId="58" applyNumberFormat="1" applyFont="1" applyFill="1" applyBorder="1">
      <alignment/>
      <protection/>
    </xf>
    <xf numFmtId="0" fontId="89" fillId="34" borderId="267" xfId="58" applyNumberFormat="1" applyFont="1" applyFill="1" applyBorder="1" applyAlignment="1">
      <alignment vertical="center"/>
      <protection/>
    </xf>
    <xf numFmtId="3" fontId="89" fillId="34" borderId="243" xfId="58" applyNumberFormat="1" applyFont="1" applyFill="1" applyBorder="1" applyAlignment="1">
      <alignment vertical="center"/>
      <protection/>
    </xf>
    <xf numFmtId="3" fontId="89" fillId="34" borderId="261" xfId="58" applyNumberFormat="1" applyFont="1" applyFill="1" applyBorder="1" applyAlignment="1">
      <alignment vertical="center"/>
      <protection/>
    </xf>
    <xf numFmtId="3" fontId="89" fillId="34" borderId="268" xfId="58" applyNumberFormat="1" applyFont="1" applyFill="1" applyBorder="1" applyAlignment="1">
      <alignment vertical="center"/>
      <protection/>
    </xf>
    <xf numFmtId="9" fontId="89" fillId="34" borderId="255" xfId="58" applyNumberFormat="1" applyFont="1" applyFill="1" applyBorder="1" applyAlignment="1">
      <alignment vertical="center"/>
      <protection/>
    </xf>
    <xf numFmtId="10" fontId="89" fillId="34" borderId="245" xfId="58" applyNumberFormat="1" applyFont="1" applyFill="1" applyBorder="1" applyAlignment="1">
      <alignment horizontal="right" vertical="center"/>
      <protection/>
    </xf>
    <xf numFmtId="10" fontId="89" fillId="34" borderId="64" xfId="58" applyNumberFormat="1" applyFont="1" applyFill="1" applyBorder="1" applyAlignment="1">
      <alignment horizontal="right" vertical="center"/>
      <protection/>
    </xf>
    <xf numFmtId="0" fontId="89" fillId="0" borderId="0" xfId="58" applyFont="1" applyFill="1" applyAlignment="1">
      <alignment vertical="center"/>
      <protection/>
    </xf>
    <xf numFmtId="0" fontId="90" fillId="36" borderId="70" xfId="58" applyNumberFormat="1" applyFont="1" applyFill="1" applyBorder="1" applyAlignment="1">
      <alignment vertical="center"/>
      <protection/>
    </xf>
    <xf numFmtId="3" fontId="90" fillId="36" borderId="68" xfId="58" applyNumberFormat="1" applyFont="1" applyFill="1" applyBorder="1" applyAlignment="1">
      <alignment vertical="center"/>
      <protection/>
    </xf>
    <xf numFmtId="3" fontId="90" fillId="36" borderId="0" xfId="58" applyNumberFormat="1" applyFont="1" applyFill="1" applyBorder="1" applyAlignment="1">
      <alignment vertical="center"/>
      <protection/>
    </xf>
    <xf numFmtId="3" fontId="90" fillId="36" borderId="67" xfId="58" applyNumberFormat="1" applyFont="1" applyFill="1" applyBorder="1" applyAlignment="1">
      <alignment vertical="center"/>
      <protection/>
    </xf>
    <xf numFmtId="181" fontId="90" fillId="36" borderId="69" xfId="58" applyNumberFormat="1" applyFont="1" applyFill="1" applyBorder="1" applyAlignment="1">
      <alignment vertical="center"/>
      <protection/>
    </xf>
    <xf numFmtId="10" fontId="90" fillId="36" borderId="64" xfId="58" applyNumberFormat="1" applyFont="1" applyFill="1" applyBorder="1" applyAlignment="1">
      <alignment horizontal="right" vertical="center"/>
      <protection/>
    </xf>
    <xf numFmtId="0" fontId="90" fillId="0" borderId="0" xfId="58" applyFont="1" applyFill="1" applyAlignment="1">
      <alignment vertical="center"/>
      <protection/>
    </xf>
    <xf numFmtId="10" fontId="3" fillId="0" borderId="196" xfId="58" applyNumberFormat="1" applyFont="1" applyFill="1" applyBorder="1" applyAlignment="1">
      <alignment horizontal="right"/>
      <protection/>
    </xf>
    <xf numFmtId="0" fontId="90" fillId="34" borderId="43" xfId="58" applyNumberFormat="1" applyFont="1" applyFill="1" applyBorder="1" applyAlignment="1">
      <alignment vertical="center"/>
      <protection/>
    </xf>
    <xf numFmtId="0" fontId="90" fillId="34" borderId="37" xfId="58" applyNumberFormat="1" applyFont="1" applyFill="1" applyBorder="1" applyAlignment="1">
      <alignment vertical="center"/>
      <protection/>
    </xf>
    <xf numFmtId="3" fontId="90" fillId="34" borderId="42" xfId="58" applyNumberFormat="1" applyFont="1" applyFill="1" applyBorder="1" applyAlignment="1">
      <alignment vertical="center"/>
      <protection/>
    </xf>
    <xf numFmtId="3" fontId="90" fillId="34" borderId="37" xfId="58" applyNumberFormat="1" applyFont="1" applyFill="1" applyBorder="1" applyAlignment="1">
      <alignment vertical="center"/>
      <protection/>
    </xf>
    <xf numFmtId="3" fontId="90" fillId="34" borderId="38" xfId="58" applyNumberFormat="1" applyFont="1" applyFill="1" applyBorder="1" applyAlignment="1">
      <alignment vertical="center"/>
      <protection/>
    </xf>
    <xf numFmtId="3" fontId="90" fillId="34" borderId="36" xfId="58" applyNumberFormat="1" applyFont="1" applyFill="1" applyBorder="1" applyAlignment="1">
      <alignment vertical="center"/>
      <protection/>
    </xf>
    <xf numFmtId="181" fontId="90" fillId="34" borderId="40" xfId="58" applyNumberFormat="1" applyFont="1" applyFill="1" applyBorder="1" applyAlignment="1">
      <alignment vertical="center"/>
      <protection/>
    </xf>
    <xf numFmtId="3" fontId="90" fillId="34" borderId="39" xfId="58" applyNumberFormat="1" applyFont="1" applyFill="1" applyBorder="1" applyAlignment="1">
      <alignment vertical="center"/>
      <protection/>
    </xf>
    <xf numFmtId="10" fontId="90" fillId="34" borderId="40" xfId="58" applyNumberFormat="1" applyFont="1" applyFill="1" applyBorder="1" applyAlignment="1">
      <alignment horizontal="right" vertical="center"/>
      <protection/>
    </xf>
    <xf numFmtId="3" fontId="90" fillId="34" borderId="41" xfId="58" applyNumberFormat="1" applyFont="1" applyFill="1" applyBorder="1" applyAlignment="1">
      <alignment vertical="center"/>
      <protection/>
    </xf>
    <xf numFmtId="10" fontId="90" fillId="34" borderId="35" xfId="58" applyNumberFormat="1" applyFont="1" applyFill="1" applyBorder="1" applyAlignment="1">
      <alignment horizontal="right" vertical="center"/>
      <protection/>
    </xf>
    <xf numFmtId="37" fontId="19" fillId="2" borderId="92" xfId="61" applyFont="1" applyFill="1" applyBorder="1" applyAlignment="1">
      <alignment horizontal="center" vertical="center"/>
      <protection/>
    </xf>
    <xf numFmtId="37" fontId="19" fillId="2" borderId="94" xfId="61" applyFont="1" applyFill="1" applyBorder="1" applyAlignment="1">
      <alignment horizontal="center" vertical="center"/>
      <protection/>
    </xf>
    <xf numFmtId="37" fontId="19" fillId="2" borderId="95" xfId="61" applyFont="1" applyFill="1" applyBorder="1" applyAlignment="1">
      <alignment horizontal="center" vertical="center"/>
      <protection/>
    </xf>
    <xf numFmtId="37" fontId="19" fillId="2" borderId="16" xfId="61" applyFont="1" applyFill="1" applyBorder="1" applyAlignment="1">
      <alignment horizontal="center" vertical="center"/>
      <protection/>
    </xf>
    <xf numFmtId="37" fontId="19" fillId="2" borderId="0" xfId="61" applyFont="1" applyFill="1" applyBorder="1" applyAlignment="1">
      <alignment horizontal="center" vertical="center"/>
      <protection/>
    </xf>
    <xf numFmtId="37" fontId="19" fillId="2" borderId="15" xfId="61" applyFont="1" applyFill="1" applyBorder="1" applyAlignment="1">
      <alignment horizontal="center" vertical="center"/>
      <protection/>
    </xf>
    <xf numFmtId="37" fontId="16" fillId="2" borderId="13" xfId="61" applyFont="1" applyFill="1" applyBorder="1" applyAlignment="1">
      <alignment vertical="center"/>
      <protection/>
    </xf>
    <xf numFmtId="37" fontId="16" fillId="2" borderId="10" xfId="61" applyFont="1" applyFill="1" applyBorder="1" applyAlignment="1">
      <alignment vertical="center"/>
      <protection/>
    </xf>
    <xf numFmtId="37" fontId="3" fillId="2" borderId="12" xfId="61" applyFont="1" applyFill="1" applyBorder="1">
      <alignment/>
      <protection/>
    </xf>
    <xf numFmtId="37" fontId="18" fillId="2" borderId="92" xfId="61" applyFont="1" applyFill="1" applyBorder="1">
      <alignment/>
      <protection/>
    </xf>
    <xf numFmtId="37" fontId="18" fillId="2" borderId="95" xfId="61" applyFont="1" applyFill="1" applyBorder="1">
      <alignment/>
      <protection/>
    </xf>
    <xf numFmtId="37" fontId="16" fillId="2" borderId="92" xfId="61" applyFont="1" applyFill="1" applyBorder="1" applyAlignment="1" applyProtection="1">
      <alignment horizontal="center" vertical="center"/>
      <protection/>
    </xf>
    <xf numFmtId="37" fontId="16" fillId="2" borderId="94" xfId="61" applyFont="1" applyFill="1" applyBorder="1" applyAlignment="1" applyProtection="1">
      <alignment horizontal="center" vertical="center"/>
      <protection/>
    </xf>
    <xf numFmtId="37" fontId="16" fillId="2" borderId="95" xfId="61" applyFont="1" applyFill="1" applyBorder="1" applyAlignment="1" applyProtection="1">
      <alignment horizontal="center" vertical="center"/>
      <protection/>
    </xf>
    <xf numFmtId="37" fontId="16" fillId="2" borderId="92" xfId="61" applyFont="1" applyFill="1" applyBorder="1" applyAlignment="1">
      <alignment horizontal="center" vertical="center"/>
      <protection/>
    </xf>
    <xf numFmtId="37" fontId="16" fillId="2" borderId="94" xfId="61" applyFont="1" applyFill="1" applyBorder="1" applyAlignment="1">
      <alignment horizontal="center" vertical="center"/>
      <protection/>
    </xf>
    <xf numFmtId="37" fontId="16" fillId="2" borderId="269" xfId="61" applyFont="1" applyFill="1" applyBorder="1" applyAlignment="1">
      <alignment horizontal="center" vertical="center"/>
      <protection/>
    </xf>
    <xf numFmtId="37" fontId="18" fillId="2" borderId="16" xfId="61" applyFont="1" applyFill="1" applyBorder="1">
      <alignment/>
      <protection/>
    </xf>
    <xf numFmtId="37" fontId="18" fillId="2" borderId="15" xfId="61" applyFont="1" applyFill="1" applyBorder="1">
      <alignment/>
      <protection/>
    </xf>
    <xf numFmtId="37" fontId="16" fillId="2" borderId="13" xfId="61" applyFont="1" applyFill="1" applyBorder="1" applyAlignment="1" applyProtection="1">
      <alignment vertical="center"/>
      <protection/>
    </xf>
    <xf numFmtId="37" fontId="16" fillId="2" borderId="10" xfId="61" applyFont="1" applyFill="1" applyBorder="1" applyAlignment="1" applyProtection="1">
      <alignment vertical="center"/>
      <protection/>
    </xf>
    <xf numFmtId="37" fontId="16" fillId="2" borderId="0" xfId="61" applyFont="1" applyFill="1" applyBorder="1" applyAlignment="1" applyProtection="1">
      <alignment horizontal="center" vertical="center"/>
      <protection/>
    </xf>
    <xf numFmtId="37" fontId="16" fillId="2" borderId="16" xfId="61" applyFont="1" applyFill="1" applyBorder="1" applyAlignment="1">
      <alignment horizontal="center" vertical="center"/>
      <protection/>
    </xf>
    <xf numFmtId="37" fontId="16" fillId="2" borderId="0" xfId="61" applyFont="1" applyFill="1" applyBorder="1" applyAlignment="1">
      <alignment horizontal="center" vertical="center"/>
      <protection/>
    </xf>
    <xf numFmtId="0" fontId="10" fillId="2" borderId="270" xfId="56" applyFill="1" applyBorder="1" applyAlignment="1">
      <alignment horizontal="center" vertical="center"/>
      <protection/>
    </xf>
    <xf numFmtId="37" fontId="13" fillId="2" borderId="16" xfId="61" applyFont="1" applyFill="1" applyBorder="1" applyAlignment="1">
      <alignment horizontal="center"/>
      <protection/>
    </xf>
    <xf numFmtId="37" fontId="13" fillId="2" borderId="15" xfId="61" applyFont="1" applyFill="1" applyBorder="1" applyAlignment="1">
      <alignment horizontal="center"/>
      <protection/>
    </xf>
    <xf numFmtId="37" fontId="13" fillId="2" borderId="92" xfId="61" applyFont="1" applyFill="1" applyBorder="1" applyAlignment="1">
      <alignment horizontal="center" vertical="center"/>
      <protection/>
    </xf>
    <xf numFmtId="37" fontId="13" fillId="2" borderId="93" xfId="61" applyFont="1" applyFill="1" applyBorder="1" applyAlignment="1">
      <alignment horizontal="center" vertical="center" wrapText="1"/>
      <protection/>
    </xf>
    <xf numFmtId="37" fontId="17" fillId="2" borderId="80" xfId="61" applyFont="1" applyFill="1" applyBorder="1" applyAlignment="1">
      <alignment horizontal="center" vertical="center"/>
      <protection/>
    </xf>
    <xf numFmtId="37" fontId="16" fillId="2" borderId="92" xfId="61" applyFont="1" applyFill="1" applyBorder="1" applyAlignment="1">
      <alignment horizontal="centerContinuous" vertical="center"/>
      <protection/>
    </xf>
    <xf numFmtId="37" fontId="16" fillId="2" borderId="95" xfId="61" applyFont="1" applyFill="1" applyBorder="1" applyAlignment="1">
      <alignment horizontal="centerContinuous" vertical="center"/>
      <protection/>
    </xf>
    <xf numFmtId="37" fontId="13" fillId="2" borderId="13" xfId="61" applyFont="1" applyFill="1" applyBorder="1" applyAlignment="1" applyProtection="1">
      <alignment horizontal="centerContinuous"/>
      <protection/>
    </xf>
    <xf numFmtId="37" fontId="13" fillId="2" borderId="12" xfId="61" applyFont="1" applyFill="1" applyBorder="1" applyAlignment="1">
      <alignment horizontal="centerContinuous"/>
      <protection/>
    </xf>
    <xf numFmtId="37" fontId="14" fillId="2" borderId="13" xfId="61" applyFont="1" applyFill="1" applyBorder="1" applyAlignment="1">
      <alignment horizontal="center" vertical="center"/>
      <protection/>
    </xf>
    <xf numFmtId="37" fontId="14" fillId="2" borderId="11" xfId="61" applyFont="1" applyFill="1" applyBorder="1" applyAlignment="1">
      <alignment horizontal="center" vertical="center" wrapText="1"/>
      <protection/>
    </xf>
    <xf numFmtId="0" fontId="15" fillId="2" borderId="90" xfId="56" applyFont="1" applyFill="1" applyBorder="1" applyAlignment="1">
      <alignment horizontal="center" vertical="center"/>
      <protection/>
    </xf>
    <xf numFmtId="37" fontId="13" fillId="2" borderId="87" xfId="61" applyFont="1" applyFill="1" applyBorder="1" applyAlignment="1" applyProtection="1">
      <alignment horizontal="center"/>
      <protection/>
    </xf>
    <xf numFmtId="37" fontId="13" fillId="2" borderId="271" xfId="61" applyFont="1" applyFill="1" applyBorder="1" applyAlignment="1" applyProtection="1">
      <alignment horizontal="center"/>
      <protection/>
    </xf>
    <xf numFmtId="37" fontId="13" fillId="2" borderId="272" xfId="61" applyFont="1" applyFill="1" applyBorder="1" applyAlignment="1" applyProtection="1">
      <alignment horizontal="center"/>
      <protection/>
    </xf>
    <xf numFmtId="37" fontId="13" fillId="2" borderId="273" xfId="61" applyFont="1" applyFill="1" applyBorder="1" applyAlignment="1" applyProtection="1">
      <alignment horizontal="center"/>
      <protection/>
    </xf>
    <xf numFmtId="37" fontId="13" fillId="2" borderId="48" xfId="61" applyFont="1" applyFill="1" applyBorder="1" applyAlignment="1" applyProtection="1">
      <alignment horizontal="center"/>
      <protection/>
    </xf>
    <xf numFmtId="0" fontId="10" fillId="2" borderId="274" xfId="56" applyFill="1" applyBorder="1" applyAlignment="1">
      <alignment horizontal="center" vertical="center"/>
      <protection/>
    </xf>
    <xf numFmtId="37" fontId="16" fillId="2" borderId="95" xfId="61" applyFont="1" applyFill="1" applyBorder="1" applyAlignment="1">
      <alignment horizontal="center" vertical="center"/>
      <protection/>
    </xf>
    <xf numFmtId="37" fontId="16" fillId="2" borderId="15" xfId="61" applyFont="1" applyFill="1" applyBorder="1" applyAlignment="1">
      <alignment horizontal="center" vertical="center"/>
      <protection/>
    </xf>
    <xf numFmtId="37" fontId="13" fillId="2" borderId="275" xfId="61" applyFont="1" applyFill="1" applyBorder="1" applyAlignment="1" applyProtection="1">
      <alignment horizontal="center"/>
      <protection/>
    </xf>
    <xf numFmtId="37" fontId="6" fillId="6" borderId="269" xfId="61" applyFont="1" applyFill="1" applyBorder="1" applyProtection="1">
      <alignment/>
      <protection/>
    </xf>
    <xf numFmtId="37" fontId="6" fillId="6" borderId="270" xfId="61" applyFont="1" applyFill="1" applyBorder="1" applyProtection="1">
      <alignment/>
      <protection/>
    </xf>
    <xf numFmtId="37" fontId="6" fillId="6" borderId="276" xfId="61" applyFont="1" applyFill="1" applyBorder="1" applyProtection="1">
      <alignment/>
      <protection/>
    </xf>
    <xf numFmtId="37" fontId="6" fillId="6" borderId="270" xfId="61" applyFont="1" applyFill="1" applyBorder="1" applyAlignment="1" applyProtection="1">
      <alignment/>
      <protection/>
    </xf>
    <xf numFmtId="3" fontId="6" fillId="6" borderId="270" xfId="61" applyNumberFormat="1" applyFont="1" applyFill="1" applyBorder="1" applyAlignment="1">
      <alignment horizontal="right"/>
      <protection/>
    </xf>
    <xf numFmtId="3" fontId="6" fillId="6" borderId="277" xfId="61" applyNumberFormat="1" applyFont="1" applyFill="1" applyBorder="1" applyAlignment="1">
      <alignment horizontal="right"/>
      <protection/>
    </xf>
    <xf numFmtId="37" fontId="3" fillId="6" borderId="276" xfId="61" applyFont="1" applyFill="1" applyBorder="1" applyProtection="1">
      <alignment/>
      <protection/>
    </xf>
    <xf numFmtId="2" fontId="6" fillId="6" borderId="270" xfId="67" applyNumberFormat="1" applyFont="1" applyFill="1" applyBorder="1" applyAlignment="1" applyProtection="1">
      <alignment horizontal="center"/>
      <protection/>
    </xf>
    <xf numFmtId="2" fontId="6" fillId="6" borderId="277" xfId="61" applyNumberFormat="1" applyFont="1" applyFill="1" applyBorder="1" applyAlignment="1" applyProtection="1">
      <alignment horizontal="right" indent="1"/>
      <protection/>
    </xf>
    <xf numFmtId="2" fontId="6" fillId="6" borderId="270" xfId="61" applyNumberFormat="1" applyFont="1" applyFill="1" applyBorder="1" applyAlignment="1" applyProtection="1">
      <alignment horizontal="right" indent="1"/>
      <protection/>
    </xf>
    <xf numFmtId="2" fontId="6" fillId="6" borderId="274" xfId="61" applyNumberFormat="1" applyFont="1" applyFill="1" applyBorder="1" applyAlignment="1" applyProtection="1">
      <alignment horizontal="center"/>
      <protection/>
    </xf>
    <xf numFmtId="3" fontId="6" fillId="6" borderId="94" xfId="61" applyNumberFormat="1" applyFont="1" applyFill="1" applyBorder="1">
      <alignment/>
      <protection/>
    </xf>
    <xf numFmtId="3" fontId="6" fillId="6" borderId="0" xfId="61" applyNumberFormat="1" applyFont="1" applyFill="1" applyBorder="1">
      <alignment/>
      <protection/>
    </xf>
    <xf numFmtId="3" fontId="6" fillId="6" borderId="21" xfId="61" applyNumberFormat="1" applyFont="1" applyFill="1" applyBorder="1">
      <alignment/>
      <protection/>
    </xf>
    <xf numFmtId="3" fontId="6" fillId="6" borderId="0" xfId="61" applyNumberFormat="1" applyFont="1" applyFill="1" applyBorder="1" applyAlignment="1">
      <alignment/>
      <protection/>
    </xf>
    <xf numFmtId="37" fontId="6" fillId="6" borderId="21" xfId="61" applyFont="1" applyFill="1" applyBorder="1" applyAlignment="1" applyProtection="1">
      <alignment horizontal="right"/>
      <protection/>
    </xf>
    <xf numFmtId="3" fontId="6" fillId="6" borderId="0" xfId="61" applyNumberFormat="1" applyFont="1" applyFill="1" applyBorder="1" applyAlignment="1">
      <alignment horizontal="right"/>
      <protection/>
    </xf>
    <xf numFmtId="3" fontId="6" fillId="6" borderId="17" xfId="61" applyNumberFormat="1" applyFont="1" applyFill="1" applyBorder="1" applyAlignment="1">
      <alignment horizontal="right"/>
      <protection/>
    </xf>
    <xf numFmtId="37" fontId="3" fillId="6" borderId="21" xfId="61" applyFont="1" applyFill="1" applyBorder="1" applyAlignment="1" applyProtection="1">
      <alignment horizontal="right"/>
      <protection/>
    </xf>
    <xf numFmtId="2" fontId="6" fillId="6" borderId="0" xfId="67" applyNumberFormat="1" applyFont="1" applyFill="1" applyBorder="1" applyAlignment="1" applyProtection="1">
      <alignment horizontal="center"/>
      <protection/>
    </xf>
    <xf numFmtId="2" fontId="6" fillId="6" borderId="17" xfId="61" applyNumberFormat="1" applyFont="1" applyFill="1" applyBorder="1" applyProtection="1">
      <alignment/>
      <protection/>
    </xf>
    <xf numFmtId="2" fontId="6" fillId="6" borderId="0" xfId="61" applyNumberFormat="1" applyFont="1" applyFill="1" applyBorder="1" applyProtection="1">
      <alignment/>
      <protection/>
    </xf>
    <xf numFmtId="2" fontId="6" fillId="6" borderId="10" xfId="61" applyNumberFormat="1" applyFont="1" applyFill="1" applyBorder="1" applyAlignment="1" applyProtection="1">
      <alignment horizontal="center"/>
      <protection/>
    </xf>
    <xf numFmtId="37" fontId="6" fillId="7" borderId="269" xfId="61" applyFont="1" applyFill="1" applyBorder="1">
      <alignment/>
      <protection/>
    </xf>
    <xf numFmtId="37" fontId="6" fillId="7" borderId="270" xfId="61" applyFont="1" applyFill="1" applyBorder="1">
      <alignment/>
      <protection/>
    </xf>
    <xf numFmtId="37" fontId="6" fillId="7" borderId="276" xfId="61" applyFont="1" applyFill="1" applyBorder="1">
      <alignment/>
      <protection/>
    </xf>
    <xf numFmtId="3" fontId="6" fillId="7" borderId="270" xfId="61" applyNumberFormat="1" applyFont="1" applyFill="1" applyBorder="1" applyAlignment="1">
      <alignment horizontal="right"/>
      <protection/>
    </xf>
    <xf numFmtId="3" fontId="6" fillId="7" borderId="277" xfId="61" applyNumberFormat="1" applyFont="1" applyFill="1" applyBorder="1" applyAlignment="1">
      <alignment horizontal="right"/>
      <protection/>
    </xf>
    <xf numFmtId="2" fontId="6" fillId="7" borderId="270" xfId="67" applyNumberFormat="1" applyFont="1" applyFill="1" applyBorder="1" applyAlignment="1" applyProtection="1">
      <alignment horizontal="right" indent="1"/>
      <protection/>
    </xf>
    <xf numFmtId="2" fontId="6" fillId="7" borderId="277" xfId="61" applyNumberFormat="1" applyFont="1" applyFill="1" applyBorder="1">
      <alignment/>
      <protection/>
    </xf>
    <xf numFmtId="2" fontId="6" fillId="7" borderId="270" xfId="61" applyNumberFormat="1" applyFont="1" applyFill="1" applyBorder="1">
      <alignment/>
      <protection/>
    </xf>
    <xf numFmtId="2" fontId="6" fillId="7" borderId="274" xfId="61" applyNumberFormat="1" applyFont="1" applyFill="1" applyBorder="1" applyAlignment="1" applyProtection="1">
      <alignment horizontal="right" indent="1"/>
      <protection/>
    </xf>
    <xf numFmtId="37" fontId="6" fillId="7" borderId="270" xfId="61" applyFont="1" applyFill="1" applyBorder="1" applyAlignment="1">
      <alignment/>
      <protection/>
    </xf>
    <xf numFmtId="37" fontId="91" fillId="2" borderId="0" xfId="46" applyNumberFormat="1" applyFont="1" applyFill="1" applyBorder="1" applyAlignment="1" applyProtection="1">
      <alignment horizontal="center" vertical="center"/>
      <protection/>
    </xf>
    <xf numFmtId="37" fontId="92" fillId="33" borderId="0" xfId="46" applyNumberFormat="1" applyFont="1" applyFill="1" applyBorder="1" applyAlignment="1" applyProtection="1">
      <alignment horizontal="center"/>
      <protection/>
    </xf>
    <xf numFmtId="0" fontId="133" fillId="2" borderId="278" xfId="60" applyFont="1" applyFill="1" applyBorder="1">
      <alignment/>
      <protection/>
    </xf>
    <xf numFmtId="0" fontId="133" fillId="2" borderId="0" xfId="60" applyFont="1" applyFill="1">
      <alignment/>
      <protection/>
    </xf>
    <xf numFmtId="0" fontId="134" fillId="2" borderId="84" xfId="60" applyFont="1" applyFill="1" applyBorder="1" applyAlignment="1">
      <alignment/>
      <protection/>
    </xf>
    <xf numFmtId="0" fontId="135" fillId="2" borderId="65" xfId="60" applyFont="1" applyFill="1" applyBorder="1" applyAlignment="1">
      <alignment/>
      <protection/>
    </xf>
    <xf numFmtId="0" fontId="136" fillId="2" borderId="84" xfId="60" applyFont="1" applyFill="1" applyBorder="1" applyAlignment="1">
      <alignment/>
      <protection/>
    </xf>
    <xf numFmtId="0" fontId="137" fillId="2" borderId="65" xfId="60" applyFont="1" applyFill="1" applyBorder="1" applyAlignment="1">
      <alignment/>
      <protection/>
    </xf>
    <xf numFmtId="37" fontId="138" fillId="2" borderId="0" xfId="62" applyFont="1" applyFill="1">
      <alignment/>
      <protection/>
    </xf>
    <xf numFmtId="37" fontId="139" fillId="2" borderId="0" xfId="62" applyFont="1" applyFill="1">
      <alignment/>
      <protection/>
    </xf>
    <xf numFmtId="37" fontId="140" fillId="2" borderId="0" xfId="62" applyFont="1" applyFill="1">
      <alignment/>
      <protection/>
    </xf>
    <xf numFmtId="37" fontId="141" fillId="2" borderId="0" xfId="62" applyFont="1" applyFill="1" applyAlignment="1">
      <alignment horizontal="left" indent="1"/>
      <protection/>
    </xf>
    <xf numFmtId="37" fontId="142" fillId="2" borderId="0" xfId="62" applyFont="1" applyFill="1">
      <alignment/>
      <protection/>
    </xf>
    <xf numFmtId="37" fontId="141" fillId="2" borderId="0" xfId="62" applyFont="1" applyFill="1" applyAlignment="1">
      <alignment horizontal="left" vertical="center" wrapText="1" indent="1"/>
      <protection/>
    </xf>
    <xf numFmtId="37" fontId="143" fillId="2" borderId="0" xfId="62" applyFont="1" applyFill="1" applyAlignment="1">
      <alignment horizontal="left" wrapText="1" indent="1"/>
      <protection/>
    </xf>
    <xf numFmtId="37" fontId="143" fillId="2" borderId="0" xfId="62" applyFont="1" applyFill="1" applyAlignment="1">
      <alignment horizontal="left" indent="1"/>
      <protection/>
    </xf>
    <xf numFmtId="37" fontId="144" fillId="2" borderId="0" xfId="46" applyNumberFormat="1" applyFont="1" applyFill="1" applyBorder="1" applyAlignment="1" applyProtection="1">
      <alignment horizontal="center"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98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190" customWidth="1"/>
    <col min="2" max="2" width="14.421875" style="190" customWidth="1"/>
    <col min="3" max="3" width="67.421875" style="190" customWidth="1"/>
    <col min="4" max="4" width="2.140625" style="190" customWidth="1"/>
    <col min="5" max="16384" width="11.421875" style="190" customWidth="1"/>
  </cols>
  <sheetData>
    <row r="1" ht="2.25" customHeight="1" thickBot="1">
      <c r="B1" s="189"/>
    </row>
    <row r="2" spans="2:3" ht="11.25" customHeight="1" thickTop="1">
      <c r="B2" s="444"/>
      <c r="C2" s="445"/>
    </row>
    <row r="3" spans="2:3" ht="21.75" customHeight="1">
      <c r="B3" s="446" t="s">
        <v>68</v>
      </c>
      <c r="C3" s="447"/>
    </row>
    <row r="4" spans="2:3" ht="18" customHeight="1">
      <c r="B4" s="448" t="s">
        <v>69</v>
      </c>
      <c r="C4" s="447"/>
    </row>
    <row r="5" spans="2:3" ht="18" customHeight="1">
      <c r="B5" s="449" t="s">
        <v>70</v>
      </c>
      <c r="C5" s="447"/>
    </row>
    <row r="6" spans="2:3" ht="9" customHeight="1">
      <c r="B6" s="446"/>
      <c r="C6" s="447"/>
    </row>
    <row r="7" spans="2:3" ht="3" customHeight="1">
      <c r="B7" s="450"/>
      <c r="C7" s="451"/>
    </row>
    <row r="8" spans="2:5" ht="24">
      <c r="B8" s="469" t="s">
        <v>157</v>
      </c>
      <c r="C8" s="470"/>
      <c r="E8" s="191"/>
    </row>
    <row r="9" spans="2:5" ht="23.25">
      <c r="B9" s="471" t="s">
        <v>36</v>
      </c>
      <c r="C9" s="472"/>
      <c r="E9" s="191"/>
    </row>
    <row r="10" spans="2:3" ht="18.75" customHeight="1">
      <c r="B10" s="473" t="s">
        <v>71</v>
      </c>
      <c r="C10" s="474"/>
    </row>
    <row r="11" spans="2:3" ht="4.5" customHeight="1" thickBot="1">
      <c r="B11" s="452"/>
      <c r="C11" s="453"/>
    </row>
    <row r="12" spans="2:3" ht="19.5" customHeight="1" thickBot="1" thickTop="1">
      <c r="B12" s="459" t="s">
        <v>72</v>
      </c>
      <c r="C12" s="460" t="s">
        <v>129</v>
      </c>
    </row>
    <row r="13" spans="2:3" ht="19.5" customHeight="1" thickTop="1">
      <c r="B13" s="192" t="s">
        <v>73</v>
      </c>
      <c r="C13" s="193" t="s">
        <v>74</v>
      </c>
    </row>
    <row r="14" spans="2:3" ht="19.5" customHeight="1">
      <c r="B14" s="454" t="s">
        <v>75</v>
      </c>
      <c r="C14" s="455" t="s">
        <v>76</v>
      </c>
    </row>
    <row r="15" spans="2:3" ht="19.5" customHeight="1">
      <c r="B15" s="194" t="s">
        <v>77</v>
      </c>
      <c r="C15" s="195" t="s">
        <v>78</v>
      </c>
    </row>
    <row r="16" spans="2:3" ht="19.5" customHeight="1">
      <c r="B16" s="454" t="s">
        <v>79</v>
      </c>
      <c r="C16" s="455" t="s">
        <v>80</v>
      </c>
    </row>
    <row r="17" spans="2:3" ht="19.5" customHeight="1">
      <c r="B17" s="194" t="s">
        <v>81</v>
      </c>
      <c r="C17" s="195" t="s">
        <v>82</v>
      </c>
    </row>
    <row r="18" spans="2:3" ht="19.5" customHeight="1">
      <c r="B18" s="454" t="s">
        <v>83</v>
      </c>
      <c r="C18" s="455" t="s">
        <v>84</v>
      </c>
    </row>
    <row r="19" spans="2:3" ht="19.5" customHeight="1">
      <c r="B19" s="194" t="s">
        <v>85</v>
      </c>
      <c r="C19" s="195" t="s">
        <v>86</v>
      </c>
    </row>
    <row r="20" spans="2:3" ht="19.5" customHeight="1">
      <c r="B20" s="454" t="s">
        <v>87</v>
      </c>
      <c r="C20" s="455" t="s">
        <v>88</v>
      </c>
    </row>
    <row r="21" spans="2:3" ht="19.5" customHeight="1">
      <c r="B21" s="194" t="s">
        <v>89</v>
      </c>
      <c r="C21" s="195" t="s">
        <v>90</v>
      </c>
    </row>
    <row r="22" spans="2:3" ht="19.5" customHeight="1">
      <c r="B22" s="454" t="s">
        <v>91</v>
      </c>
      <c r="C22" s="455" t="s">
        <v>92</v>
      </c>
    </row>
    <row r="23" spans="2:3" ht="20.25" customHeight="1">
      <c r="B23" s="194" t="s">
        <v>93</v>
      </c>
      <c r="C23" s="195" t="s">
        <v>94</v>
      </c>
    </row>
    <row r="24" spans="2:3" ht="20.25" customHeight="1">
      <c r="B24" s="454" t="s">
        <v>95</v>
      </c>
      <c r="C24" s="455" t="s">
        <v>96</v>
      </c>
    </row>
    <row r="25" spans="2:3" ht="20.25" customHeight="1">
      <c r="B25" s="194" t="s">
        <v>97</v>
      </c>
      <c r="C25" s="196" t="s">
        <v>98</v>
      </c>
    </row>
    <row r="26" spans="2:3" ht="20.25" customHeight="1">
      <c r="B26" s="454" t="s">
        <v>99</v>
      </c>
      <c r="C26" s="456" t="s">
        <v>100</v>
      </c>
    </row>
    <row r="27" spans="2:4" ht="20.25" customHeight="1">
      <c r="B27" s="194" t="s">
        <v>110</v>
      </c>
      <c r="C27" s="195" t="s">
        <v>122</v>
      </c>
      <c r="D27" s="209"/>
    </row>
    <row r="28" spans="2:4" ht="20.25" customHeight="1">
      <c r="B28" s="454" t="s">
        <v>111</v>
      </c>
      <c r="C28" s="455" t="s">
        <v>123</v>
      </c>
      <c r="D28" s="209"/>
    </row>
    <row r="29" spans="2:4" ht="20.25" customHeight="1">
      <c r="B29" s="194" t="s">
        <v>112</v>
      </c>
      <c r="C29" s="196" t="s">
        <v>124</v>
      </c>
      <c r="D29" s="209"/>
    </row>
    <row r="30" spans="2:4" ht="20.25" customHeight="1" thickBot="1">
      <c r="B30" s="457" t="s">
        <v>113</v>
      </c>
      <c r="C30" s="458" t="s">
        <v>125</v>
      </c>
      <c r="D30" s="209"/>
    </row>
    <row r="31" s="255" customFormat="1" ht="15" customHeight="1" thickTop="1"/>
    <row r="32" s="255" customFormat="1" ht="13.5">
      <c r="B32" s="256"/>
    </row>
    <row r="33" s="255" customFormat="1" ht="12.75"/>
    <row r="34" s="255" customFormat="1" ht="12.75"/>
    <row r="35" spans="1:3" ht="13.5">
      <c r="A35" s="202"/>
      <c r="B35" s="203" t="s">
        <v>130</v>
      </c>
      <c r="C35" s="202"/>
    </row>
    <row r="36" spans="1:3" ht="12.75">
      <c r="A36" s="202"/>
      <c r="B36" s="202" t="s">
        <v>131</v>
      </c>
      <c r="C36" s="202"/>
    </row>
    <row r="37" spans="1:3" ht="12.75">
      <c r="A37" s="202"/>
      <c r="B37" s="202"/>
      <c r="C37" s="202"/>
    </row>
    <row r="38" spans="1:3" ht="13.5">
      <c r="A38" s="202"/>
      <c r="B38" s="203" t="s">
        <v>132</v>
      </c>
      <c r="C38" s="202"/>
    </row>
    <row r="39" spans="1:3" ht="12.75">
      <c r="A39" s="202"/>
      <c r="B39" s="202" t="s">
        <v>133</v>
      </c>
      <c r="C39" s="202"/>
    </row>
    <row r="40" spans="1:3" ht="12.75">
      <c r="A40" s="202"/>
      <c r="B40" s="202"/>
      <c r="C40" s="202"/>
    </row>
    <row r="41" spans="1:3" ht="15">
      <c r="A41" s="202"/>
      <c r="B41" s="204" t="s">
        <v>101</v>
      </c>
      <c r="C41" s="202"/>
    </row>
    <row r="42" spans="1:3" ht="13.5">
      <c r="A42" s="202"/>
      <c r="B42" s="203" t="s">
        <v>134</v>
      </c>
      <c r="C42" s="202"/>
    </row>
    <row r="43" spans="1:3" ht="13.5">
      <c r="A43" s="202"/>
      <c r="B43" s="205" t="s">
        <v>102</v>
      </c>
      <c r="C43" s="202"/>
    </row>
    <row r="44" spans="1:3" ht="12.75">
      <c r="A44" s="202"/>
      <c r="B44" s="206" t="s">
        <v>103</v>
      </c>
      <c r="C44" s="202"/>
    </row>
    <row r="45" spans="1:3" ht="12.75">
      <c r="A45" s="202"/>
      <c r="B45" s="202"/>
      <c r="C45" s="202"/>
    </row>
    <row r="46" spans="1:3" ht="12.75">
      <c r="A46" s="202"/>
      <c r="B46" s="202"/>
      <c r="C46" s="202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8"/>
  <sheetViews>
    <sheetView showGridLines="0" zoomScale="88" zoomScaleNormal="88" zoomScalePageLayoutView="0" workbookViewId="0" topLeftCell="A4">
      <selection activeCell="N9" sqref="N9:O48"/>
    </sheetView>
  </sheetViews>
  <sheetFormatPr defaultColWidth="9.140625" defaultRowHeight="15"/>
  <cols>
    <col min="1" max="1" width="15.8515625" style="106" customWidth="1"/>
    <col min="2" max="2" width="9.8515625" style="106" customWidth="1"/>
    <col min="3" max="3" width="12.00390625" style="106" customWidth="1"/>
    <col min="4" max="4" width="9.140625" style="106" bestFit="1" customWidth="1"/>
    <col min="5" max="5" width="9.7109375" style="106" bestFit="1" customWidth="1"/>
    <col min="6" max="6" width="9.7109375" style="106" customWidth="1"/>
    <col min="7" max="7" width="11.7109375" style="106" customWidth="1"/>
    <col min="8" max="8" width="9.140625" style="106" bestFit="1" customWidth="1"/>
    <col min="9" max="9" width="8.57421875" style="106" customWidth="1"/>
    <col min="10" max="10" width="10.421875" style="106" customWidth="1"/>
    <col min="11" max="11" width="12.00390625" style="106" customWidth="1"/>
    <col min="12" max="12" width="9.421875" style="106" bestFit="1" customWidth="1"/>
    <col min="13" max="13" width="9.7109375" style="106" bestFit="1" customWidth="1"/>
    <col min="14" max="14" width="9.7109375" style="106" customWidth="1"/>
    <col min="15" max="15" width="11.57421875" style="106" customWidth="1"/>
    <col min="16" max="16" width="9.421875" style="106" bestFit="1" customWidth="1"/>
    <col min="17" max="17" width="10.28125" style="106" customWidth="1"/>
    <col min="18" max="16384" width="9.140625" style="106" customWidth="1"/>
  </cols>
  <sheetData>
    <row r="1" spans="14:17" ht="19.5" thickBot="1">
      <c r="N1" s="560" t="s">
        <v>26</v>
      </c>
      <c r="O1" s="561"/>
      <c r="P1" s="561"/>
      <c r="Q1" s="562"/>
    </row>
    <row r="2" ht="3.75" customHeight="1" thickBot="1"/>
    <row r="3" spans="1:17" ht="24" customHeight="1" thickTop="1">
      <c r="A3" s="551" t="s">
        <v>48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3"/>
    </row>
    <row r="4" spans="1:17" ht="23.25" customHeight="1" thickBot="1">
      <c r="A4" s="557" t="s">
        <v>36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9"/>
    </row>
    <row r="5" spans="1:17" s="110" customFormat="1" ht="20.25" customHeight="1" thickBot="1">
      <c r="A5" s="568" t="s">
        <v>135</v>
      </c>
      <c r="B5" s="563" t="s">
        <v>34</v>
      </c>
      <c r="C5" s="564"/>
      <c r="D5" s="564"/>
      <c r="E5" s="564"/>
      <c r="F5" s="565"/>
      <c r="G5" s="565"/>
      <c r="H5" s="565"/>
      <c r="I5" s="566"/>
      <c r="J5" s="564" t="s">
        <v>33</v>
      </c>
      <c r="K5" s="564"/>
      <c r="L5" s="564"/>
      <c r="M5" s="564"/>
      <c r="N5" s="564"/>
      <c r="O5" s="564"/>
      <c r="P5" s="564"/>
      <c r="Q5" s="567"/>
    </row>
    <row r="6" spans="1:17" s="250" customFormat="1" ht="28.5" customHeight="1" thickBot="1">
      <c r="A6" s="569"/>
      <c r="B6" s="482" t="s">
        <v>153</v>
      </c>
      <c r="C6" s="483"/>
      <c r="D6" s="484"/>
      <c r="E6" s="480" t="s">
        <v>32</v>
      </c>
      <c r="F6" s="482" t="s">
        <v>154</v>
      </c>
      <c r="G6" s="483"/>
      <c r="H6" s="484"/>
      <c r="I6" s="478" t="s">
        <v>31</v>
      </c>
      <c r="J6" s="482" t="s">
        <v>155</v>
      </c>
      <c r="K6" s="483"/>
      <c r="L6" s="484"/>
      <c r="M6" s="480" t="s">
        <v>32</v>
      </c>
      <c r="N6" s="482" t="s">
        <v>156</v>
      </c>
      <c r="O6" s="483"/>
      <c r="P6" s="484"/>
      <c r="Q6" s="480" t="s">
        <v>31</v>
      </c>
    </row>
    <row r="7" spans="1:17" s="109" customFormat="1" ht="22.5" customHeight="1" thickBot="1">
      <c r="A7" s="570"/>
      <c r="B7" s="77" t="s">
        <v>20</v>
      </c>
      <c r="C7" s="74" t="s">
        <v>19</v>
      </c>
      <c r="D7" s="74" t="s">
        <v>15</v>
      </c>
      <c r="E7" s="481"/>
      <c r="F7" s="77" t="s">
        <v>20</v>
      </c>
      <c r="G7" s="75" t="s">
        <v>19</v>
      </c>
      <c r="H7" s="74" t="s">
        <v>15</v>
      </c>
      <c r="I7" s="479"/>
      <c r="J7" s="77" t="s">
        <v>20</v>
      </c>
      <c r="K7" s="74" t="s">
        <v>19</v>
      </c>
      <c r="L7" s="75" t="s">
        <v>15</v>
      </c>
      <c r="M7" s="481"/>
      <c r="N7" s="76" t="s">
        <v>20</v>
      </c>
      <c r="O7" s="75" t="s">
        <v>19</v>
      </c>
      <c r="P7" s="74" t="s">
        <v>15</v>
      </c>
      <c r="Q7" s="481"/>
    </row>
    <row r="8" spans="1:17" s="108" customFormat="1" ht="18" customHeight="1" thickBot="1">
      <c r="A8" s="387" t="s">
        <v>46</v>
      </c>
      <c r="B8" s="388">
        <f>SUM(B9:B48)</f>
        <v>12344.041000000001</v>
      </c>
      <c r="C8" s="389">
        <f>SUM(C9:C48)</f>
        <v>1933.7619999999995</v>
      </c>
      <c r="D8" s="389">
        <f aca="true" t="shared" si="0" ref="D8:D13">C8+B8</f>
        <v>14277.803</v>
      </c>
      <c r="E8" s="421">
        <f aca="true" t="shared" si="1" ref="E8:E13">D8/$D$8</f>
        <v>1</v>
      </c>
      <c r="F8" s="389">
        <f>SUM(F9:F48)</f>
        <v>14128.666000000005</v>
      </c>
      <c r="G8" s="389">
        <f>SUM(G9:G48)</f>
        <v>967.2700000000004</v>
      </c>
      <c r="H8" s="389">
        <f aca="true" t="shared" si="2" ref="H8:H13">G8+F8</f>
        <v>15095.936000000005</v>
      </c>
      <c r="I8" s="422">
        <f aca="true" t="shared" si="3" ref="I8:I13">(D8/H8-1)</f>
        <v>-0.054195579525509685</v>
      </c>
      <c r="J8" s="390">
        <f>SUM(J9:J48)</f>
        <v>72452.262</v>
      </c>
      <c r="K8" s="389">
        <f>SUM(K9:K48)</f>
        <v>11601.466000000017</v>
      </c>
      <c r="L8" s="389">
        <f aca="true" t="shared" si="4" ref="L8:L13">K8+J8</f>
        <v>84053.72800000002</v>
      </c>
      <c r="M8" s="421">
        <f aca="true" t="shared" si="5" ref="M8:M13">(L8/$L$8)</f>
        <v>1</v>
      </c>
      <c r="N8" s="389">
        <f>SUM(N9:N48)</f>
        <v>76627.77699999999</v>
      </c>
      <c r="O8" s="389">
        <f>SUM(O9:O48)</f>
        <v>8961.14400000007</v>
      </c>
      <c r="P8" s="389">
        <f aca="true" t="shared" si="6" ref="P8:P13">O8+N8</f>
        <v>85588.92100000006</v>
      </c>
      <c r="Q8" s="423">
        <f aca="true" t="shared" si="7" ref="Q8:Q13">(L8/P8-1)</f>
        <v>-0.017936819182473918</v>
      </c>
    </row>
    <row r="9" spans="1:17" s="107" customFormat="1" ht="18" customHeight="1" thickTop="1">
      <c r="A9" s="391" t="s">
        <v>225</v>
      </c>
      <c r="B9" s="392">
        <v>2198.833</v>
      </c>
      <c r="C9" s="393">
        <v>108.306</v>
      </c>
      <c r="D9" s="393">
        <f t="shared" si="0"/>
        <v>2307.139</v>
      </c>
      <c r="E9" s="394">
        <f t="shared" si="1"/>
        <v>0.16158921649220123</v>
      </c>
      <c r="F9" s="395">
        <v>2153.5209999999997</v>
      </c>
      <c r="G9" s="393">
        <v>58.015</v>
      </c>
      <c r="H9" s="393">
        <f t="shared" si="2"/>
        <v>2211.5359999999996</v>
      </c>
      <c r="I9" s="396">
        <f t="shared" si="3"/>
        <v>0.0432292307247093</v>
      </c>
      <c r="J9" s="395">
        <v>12301.677999999998</v>
      </c>
      <c r="K9" s="393">
        <v>1165.713</v>
      </c>
      <c r="L9" s="393">
        <f t="shared" si="4"/>
        <v>13467.390999999998</v>
      </c>
      <c r="M9" s="396">
        <f t="shared" si="5"/>
        <v>0.16022360126608537</v>
      </c>
      <c r="N9" s="395">
        <v>10151.911999999997</v>
      </c>
      <c r="O9" s="393">
        <v>531.32</v>
      </c>
      <c r="P9" s="393">
        <f t="shared" si="6"/>
        <v>10683.231999999996</v>
      </c>
      <c r="Q9" s="397">
        <f t="shared" si="7"/>
        <v>0.2606101786425683</v>
      </c>
    </row>
    <row r="10" spans="1:17" s="107" customFormat="1" ht="18" customHeight="1">
      <c r="A10" s="398" t="s">
        <v>228</v>
      </c>
      <c r="B10" s="399">
        <v>1814.9689999999998</v>
      </c>
      <c r="C10" s="400">
        <v>12.392</v>
      </c>
      <c r="D10" s="400">
        <f t="shared" si="0"/>
        <v>1827.3609999999999</v>
      </c>
      <c r="E10" s="401">
        <f t="shared" si="1"/>
        <v>0.12798614744859554</v>
      </c>
      <c r="F10" s="402">
        <v>1949.8580000000002</v>
      </c>
      <c r="G10" s="400">
        <v>2.103</v>
      </c>
      <c r="H10" s="400">
        <f t="shared" si="2"/>
        <v>1951.9610000000002</v>
      </c>
      <c r="I10" s="403">
        <f t="shared" si="3"/>
        <v>-0.06383324256990808</v>
      </c>
      <c r="J10" s="402">
        <v>10552.923</v>
      </c>
      <c r="K10" s="400">
        <v>110.64799999999998</v>
      </c>
      <c r="L10" s="400">
        <f t="shared" si="4"/>
        <v>10663.571</v>
      </c>
      <c r="M10" s="403">
        <f t="shared" si="5"/>
        <v>0.12686612781767392</v>
      </c>
      <c r="N10" s="402">
        <v>10936.474999999999</v>
      </c>
      <c r="O10" s="400">
        <v>31.174</v>
      </c>
      <c r="P10" s="400">
        <f t="shared" si="6"/>
        <v>10967.649</v>
      </c>
      <c r="Q10" s="404">
        <f t="shared" si="7"/>
        <v>-0.027724993752079374</v>
      </c>
    </row>
    <row r="11" spans="1:17" s="107" customFormat="1" ht="18" customHeight="1">
      <c r="A11" s="398" t="s">
        <v>227</v>
      </c>
      <c r="B11" s="399">
        <v>1557.071</v>
      </c>
      <c r="C11" s="400">
        <v>51.491</v>
      </c>
      <c r="D11" s="400">
        <f t="shared" si="0"/>
        <v>1608.562</v>
      </c>
      <c r="E11" s="401">
        <f t="shared" si="1"/>
        <v>0.11266173093997725</v>
      </c>
      <c r="F11" s="402">
        <v>1888.091</v>
      </c>
      <c r="G11" s="400"/>
      <c r="H11" s="400">
        <f t="shared" si="2"/>
        <v>1888.091</v>
      </c>
      <c r="I11" s="403">
        <f t="shared" si="3"/>
        <v>-0.14804847859557613</v>
      </c>
      <c r="J11" s="402">
        <v>9031.023000000001</v>
      </c>
      <c r="K11" s="400">
        <v>619.6229999999997</v>
      </c>
      <c r="L11" s="400">
        <f t="shared" si="4"/>
        <v>9650.646</v>
      </c>
      <c r="M11" s="403">
        <f t="shared" si="5"/>
        <v>0.1148152048651548</v>
      </c>
      <c r="N11" s="402">
        <v>10000.860000000002</v>
      </c>
      <c r="O11" s="400">
        <v>43.213</v>
      </c>
      <c r="P11" s="400">
        <f t="shared" si="6"/>
        <v>10044.073000000002</v>
      </c>
      <c r="Q11" s="404">
        <f t="shared" si="7"/>
        <v>-0.03917006576913584</v>
      </c>
    </row>
    <row r="12" spans="1:17" s="107" customFormat="1" ht="18" customHeight="1">
      <c r="A12" s="398" t="s">
        <v>248</v>
      </c>
      <c r="B12" s="399">
        <v>1094.7679999999998</v>
      </c>
      <c r="C12" s="400">
        <v>221.59699999999998</v>
      </c>
      <c r="D12" s="400">
        <f t="shared" si="0"/>
        <v>1316.3649999999998</v>
      </c>
      <c r="E12" s="401">
        <f t="shared" si="1"/>
        <v>0.09219660755930024</v>
      </c>
      <c r="F12" s="402">
        <v>1143.147</v>
      </c>
      <c r="G12" s="400">
        <v>43.843999999999994</v>
      </c>
      <c r="H12" s="400">
        <f t="shared" si="2"/>
        <v>1186.991</v>
      </c>
      <c r="I12" s="403">
        <f t="shared" si="3"/>
        <v>0.10899324426217194</v>
      </c>
      <c r="J12" s="402">
        <v>6569.020000000001</v>
      </c>
      <c r="K12" s="400">
        <v>2059.653</v>
      </c>
      <c r="L12" s="400">
        <f t="shared" si="4"/>
        <v>8628.673</v>
      </c>
      <c r="M12" s="403">
        <f t="shared" si="5"/>
        <v>0.10265663647899113</v>
      </c>
      <c r="N12" s="402">
        <v>7002.856999999999</v>
      </c>
      <c r="O12" s="400">
        <v>1475.5190000000002</v>
      </c>
      <c r="P12" s="400">
        <f t="shared" si="6"/>
        <v>8478.376</v>
      </c>
      <c r="Q12" s="404">
        <f t="shared" si="7"/>
        <v>0.01772709773664216</v>
      </c>
    </row>
    <row r="13" spans="1:17" s="107" customFormat="1" ht="18" customHeight="1">
      <c r="A13" s="398" t="s">
        <v>231</v>
      </c>
      <c r="B13" s="399">
        <v>852.4060000000001</v>
      </c>
      <c r="C13" s="400">
        <v>134.691</v>
      </c>
      <c r="D13" s="400">
        <f t="shared" si="0"/>
        <v>987.0970000000001</v>
      </c>
      <c r="E13" s="401">
        <f t="shared" si="1"/>
        <v>0.06913507631391189</v>
      </c>
      <c r="F13" s="402">
        <v>841.69</v>
      </c>
      <c r="G13" s="400">
        <v>130.719</v>
      </c>
      <c r="H13" s="400">
        <f t="shared" si="2"/>
        <v>972.4090000000001</v>
      </c>
      <c r="I13" s="403">
        <f t="shared" si="3"/>
        <v>0.015104755303581019</v>
      </c>
      <c r="J13" s="402">
        <v>5133.801000000001</v>
      </c>
      <c r="K13" s="400">
        <v>871.164</v>
      </c>
      <c r="L13" s="400">
        <f t="shared" si="4"/>
        <v>6004.965000000001</v>
      </c>
      <c r="M13" s="403">
        <f t="shared" si="5"/>
        <v>0.07144198291835431</v>
      </c>
      <c r="N13" s="402">
        <v>4979.926</v>
      </c>
      <c r="O13" s="400">
        <v>1003.4440000000001</v>
      </c>
      <c r="P13" s="400">
        <f t="shared" si="6"/>
        <v>5983.370000000001</v>
      </c>
      <c r="Q13" s="404">
        <f t="shared" si="7"/>
        <v>0.0036091700830802598</v>
      </c>
    </row>
    <row r="14" spans="1:17" s="107" customFormat="1" ht="18" customHeight="1">
      <c r="A14" s="398" t="s">
        <v>226</v>
      </c>
      <c r="B14" s="399">
        <v>634.318</v>
      </c>
      <c r="C14" s="400">
        <v>162.175</v>
      </c>
      <c r="D14" s="400">
        <f aca="true" t="shared" si="8" ref="D14:D36">C14+B14</f>
        <v>796.4929999999999</v>
      </c>
      <c r="E14" s="401">
        <f aca="true" t="shared" si="9" ref="E14:E36">D14/$D$8</f>
        <v>0.05578540339854808</v>
      </c>
      <c r="F14" s="402">
        <v>736.21</v>
      </c>
      <c r="G14" s="400"/>
      <c r="H14" s="400">
        <f aca="true" t="shared" si="10" ref="H14:H36">G14+F14</f>
        <v>736.21</v>
      </c>
      <c r="I14" s="403">
        <f aca="true" t="shared" si="11" ref="I14:I36">(D14/H14-1)</f>
        <v>0.0818828866763559</v>
      </c>
      <c r="J14" s="402">
        <v>3555.848</v>
      </c>
      <c r="K14" s="400">
        <v>491.1840000000001</v>
      </c>
      <c r="L14" s="400">
        <f aca="true" t="shared" si="12" ref="L14:L36">K14+J14</f>
        <v>4047.032</v>
      </c>
      <c r="M14" s="403">
        <f aca="true" t="shared" si="13" ref="M14:M36">(L14/$L$8)</f>
        <v>0.048148155903328875</v>
      </c>
      <c r="N14" s="402">
        <v>3820.197000000001</v>
      </c>
      <c r="O14" s="400">
        <v>5.729999999999999</v>
      </c>
      <c r="P14" s="400">
        <f aca="true" t="shared" si="14" ref="P14:P36">O14+N14</f>
        <v>3825.927000000001</v>
      </c>
      <c r="Q14" s="404">
        <f aca="true" t="shared" si="15" ref="Q14:Q36">(L14/P14-1)</f>
        <v>0.05779122288532923</v>
      </c>
    </row>
    <row r="15" spans="1:17" s="107" customFormat="1" ht="18" customHeight="1">
      <c r="A15" s="398" t="s">
        <v>235</v>
      </c>
      <c r="B15" s="399">
        <v>439.655</v>
      </c>
      <c r="C15" s="400">
        <v>1.857</v>
      </c>
      <c r="D15" s="400">
        <f t="shared" si="8"/>
        <v>441.512</v>
      </c>
      <c r="E15" s="401">
        <f t="shared" si="9"/>
        <v>0.030922964828692483</v>
      </c>
      <c r="F15" s="402">
        <v>389.636</v>
      </c>
      <c r="G15" s="400">
        <v>0.941</v>
      </c>
      <c r="H15" s="400">
        <f t="shared" si="10"/>
        <v>390.577</v>
      </c>
      <c r="I15" s="403">
        <f t="shared" si="11"/>
        <v>0.1304096247346873</v>
      </c>
      <c r="J15" s="402">
        <v>2387.98</v>
      </c>
      <c r="K15" s="400">
        <v>5.812999999999999</v>
      </c>
      <c r="L15" s="400">
        <f t="shared" si="12"/>
        <v>2393.793</v>
      </c>
      <c r="M15" s="403">
        <f t="shared" si="13"/>
        <v>0.02847931979887911</v>
      </c>
      <c r="N15" s="402">
        <v>2396.745</v>
      </c>
      <c r="O15" s="400">
        <v>9.373000000000001</v>
      </c>
      <c r="P15" s="400">
        <f t="shared" si="14"/>
        <v>2406.118</v>
      </c>
      <c r="Q15" s="404">
        <f t="shared" si="15"/>
        <v>-0.005122358920052861</v>
      </c>
    </row>
    <row r="16" spans="1:17" s="107" customFormat="1" ht="18" customHeight="1">
      <c r="A16" s="398" t="s">
        <v>232</v>
      </c>
      <c r="B16" s="399">
        <v>363.96799999999996</v>
      </c>
      <c r="C16" s="400">
        <v>0</v>
      </c>
      <c r="D16" s="400">
        <f aca="true" t="shared" si="16" ref="D16:D24">C16+B16</f>
        <v>363.96799999999996</v>
      </c>
      <c r="E16" s="401">
        <f aca="true" t="shared" si="17" ref="E16:E24">D16/$D$8</f>
        <v>0.02549187714664504</v>
      </c>
      <c r="F16" s="402">
        <v>449.317</v>
      </c>
      <c r="G16" s="400">
        <v>0.765</v>
      </c>
      <c r="H16" s="400">
        <f aca="true" t="shared" si="18" ref="H16:H24">G16+F16</f>
        <v>450.082</v>
      </c>
      <c r="I16" s="403">
        <f aca="true" t="shared" si="19" ref="I16:I24">(D16/H16-1)</f>
        <v>-0.19132957994321043</v>
      </c>
      <c r="J16" s="402">
        <v>2065.4659999999994</v>
      </c>
      <c r="K16" s="400">
        <v>2.9869999999999997</v>
      </c>
      <c r="L16" s="400">
        <f aca="true" t="shared" si="20" ref="L16:L24">K16+J16</f>
        <v>2068.4529999999995</v>
      </c>
      <c r="M16" s="403">
        <f aca="true" t="shared" si="21" ref="M16:M24">(L16/$L$8)</f>
        <v>0.024608700282752468</v>
      </c>
      <c r="N16" s="402">
        <v>2174.7599999999993</v>
      </c>
      <c r="O16" s="400">
        <v>4.864</v>
      </c>
      <c r="P16" s="400">
        <f aca="true" t="shared" si="22" ref="P16:P24">O16+N16</f>
        <v>2179.6239999999993</v>
      </c>
      <c r="Q16" s="404">
        <f aca="true" t="shared" si="23" ref="Q16:Q24">(L16/P16-1)</f>
        <v>-0.05100466869515108</v>
      </c>
    </row>
    <row r="17" spans="1:17" s="107" customFormat="1" ht="18" customHeight="1">
      <c r="A17" s="398" t="s">
        <v>230</v>
      </c>
      <c r="B17" s="399">
        <v>312.98900000000003</v>
      </c>
      <c r="C17" s="400">
        <v>3.824</v>
      </c>
      <c r="D17" s="400">
        <f t="shared" si="16"/>
        <v>316.81300000000005</v>
      </c>
      <c r="E17" s="401">
        <f t="shared" si="17"/>
        <v>0.02218919815604684</v>
      </c>
      <c r="F17" s="402">
        <v>415.215</v>
      </c>
      <c r="G17" s="400">
        <v>1.583</v>
      </c>
      <c r="H17" s="400">
        <f t="shared" si="18"/>
        <v>416.798</v>
      </c>
      <c r="I17" s="403">
        <f t="shared" si="19"/>
        <v>-0.23988838718036065</v>
      </c>
      <c r="J17" s="402">
        <v>2057.415</v>
      </c>
      <c r="K17" s="400">
        <v>10.293</v>
      </c>
      <c r="L17" s="400">
        <f t="shared" si="20"/>
        <v>2067.708</v>
      </c>
      <c r="M17" s="403">
        <f t="shared" si="21"/>
        <v>0.0245998369043191</v>
      </c>
      <c r="N17" s="402">
        <v>2431.874</v>
      </c>
      <c r="O17" s="400">
        <v>15.702999999999998</v>
      </c>
      <c r="P17" s="400">
        <f t="shared" si="22"/>
        <v>2447.5769999999998</v>
      </c>
      <c r="Q17" s="404">
        <f t="shared" si="23"/>
        <v>-0.1552020631015898</v>
      </c>
    </row>
    <row r="18" spans="1:17" s="107" customFormat="1" ht="18" customHeight="1">
      <c r="A18" s="398" t="s">
        <v>229</v>
      </c>
      <c r="B18" s="399">
        <v>309.53499999999997</v>
      </c>
      <c r="C18" s="400">
        <v>0.03</v>
      </c>
      <c r="D18" s="400">
        <f t="shared" si="16"/>
        <v>309.56499999999994</v>
      </c>
      <c r="E18" s="401">
        <f t="shared" si="17"/>
        <v>0.021681557029467346</v>
      </c>
      <c r="F18" s="402">
        <v>253.325</v>
      </c>
      <c r="G18" s="400">
        <v>0.11</v>
      </c>
      <c r="H18" s="400">
        <f t="shared" si="18"/>
        <v>253.435</v>
      </c>
      <c r="I18" s="403">
        <f t="shared" si="19"/>
        <v>0.22147690729378322</v>
      </c>
      <c r="J18" s="402">
        <v>1466.6450000000002</v>
      </c>
      <c r="K18" s="400">
        <v>2.074</v>
      </c>
      <c r="L18" s="400">
        <f t="shared" si="20"/>
        <v>1468.7190000000003</v>
      </c>
      <c r="M18" s="403">
        <f t="shared" si="21"/>
        <v>0.017473573569514966</v>
      </c>
      <c r="N18" s="402">
        <v>1560.5690000000002</v>
      </c>
      <c r="O18" s="400">
        <v>3.516</v>
      </c>
      <c r="P18" s="400">
        <f t="shared" si="22"/>
        <v>1564.0850000000003</v>
      </c>
      <c r="Q18" s="404">
        <f t="shared" si="23"/>
        <v>-0.06097238960798168</v>
      </c>
    </row>
    <row r="19" spans="1:17" s="107" customFormat="1" ht="18" customHeight="1">
      <c r="A19" s="398" t="s">
        <v>236</v>
      </c>
      <c r="B19" s="399">
        <v>304.382</v>
      </c>
      <c r="C19" s="400">
        <v>0</v>
      </c>
      <c r="D19" s="400">
        <f t="shared" si="16"/>
        <v>304.382</v>
      </c>
      <c r="E19" s="401">
        <f t="shared" si="17"/>
        <v>0.021318545997588007</v>
      </c>
      <c r="F19" s="402">
        <v>456.428</v>
      </c>
      <c r="G19" s="400"/>
      <c r="H19" s="400">
        <f t="shared" si="18"/>
        <v>456.428</v>
      </c>
      <c r="I19" s="403">
        <f t="shared" si="19"/>
        <v>-0.3331215438141394</v>
      </c>
      <c r="J19" s="402">
        <v>1523.406</v>
      </c>
      <c r="K19" s="400">
        <v>4.781000000000001</v>
      </c>
      <c r="L19" s="400">
        <f t="shared" si="20"/>
        <v>1528.187</v>
      </c>
      <c r="M19" s="403">
        <f t="shared" si="21"/>
        <v>0.01818107342008673</v>
      </c>
      <c r="N19" s="402">
        <v>2193.3839999999996</v>
      </c>
      <c r="O19" s="400">
        <v>0.01</v>
      </c>
      <c r="P19" s="400">
        <f t="shared" si="22"/>
        <v>2193.394</v>
      </c>
      <c r="Q19" s="404">
        <f t="shared" si="23"/>
        <v>-0.30327747773541824</v>
      </c>
    </row>
    <row r="20" spans="1:17" s="107" customFormat="1" ht="18" customHeight="1">
      <c r="A20" s="398" t="s">
        <v>237</v>
      </c>
      <c r="B20" s="399">
        <v>196.52000000000004</v>
      </c>
      <c r="C20" s="400">
        <v>32.001</v>
      </c>
      <c r="D20" s="400">
        <f t="shared" si="16"/>
        <v>228.52100000000004</v>
      </c>
      <c r="E20" s="401">
        <f t="shared" si="17"/>
        <v>0.016005333593690853</v>
      </c>
      <c r="F20" s="402">
        <v>130.938</v>
      </c>
      <c r="G20" s="400">
        <v>42.34</v>
      </c>
      <c r="H20" s="400">
        <f t="shared" si="18"/>
        <v>173.278</v>
      </c>
      <c r="I20" s="403">
        <f t="shared" si="19"/>
        <v>0.31881138978981793</v>
      </c>
      <c r="J20" s="402">
        <v>1239.357</v>
      </c>
      <c r="K20" s="400">
        <v>164.893</v>
      </c>
      <c r="L20" s="400">
        <f t="shared" si="20"/>
        <v>1404.25</v>
      </c>
      <c r="M20" s="403">
        <f t="shared" si="21"/>
        <v>0.016706576060493115</v>
      </c>
      <c r="N20" s="402">
        <v>795.8009999999999</v>
      </c>
      <c r="O20" s="400">
        <v>235.56700000000004</v>
      </c>
      <c r="P20" s="400">
        <f t="shared" si="22"/>
        <v>1031.368</v>
      </c>
      <c r="Q20" s="404">
        <f t="shared" si="23"/>
        <v>0.36154117637933325</v>
      </c>
    </row>
    <row r="21" spans="1:17" s="107" customFormat="1" ht="18" customHeight="1">
      <c r="A21" s="398" t="s">
        <v>264</v>
      </c>
      <c r="B21" s="399">
        <v>6.519</v>
      </c>
      <c r="C21" s="400">
        <v>198.44299999999998</v>
      </c>
      <c r="D21" s="400">
        <f t="shared" si="16"/>
        <v>204.962</v>
      </c>
      <c r="E21" s="401">
        <f t="shared" si="17"/>
        <v>0.014355289815947173</v>
      </c>
      <c r="F21" s="402">
        <v>52.142</v>
      </c>
      <c r="G21" s="400">
        <v>1.3439999999999999</v>
      </c>
      <c r="H21" s="400">
        <f t="shared" si="18"/>
        <v>53.486000000000004</v>
      </c>
      <c r="I21" s="403">
        <f t="shared" si="19"/>
        <v>2.832068204763863</v>
      </c>
      <c r="J21" s="402">
        <v>214.494</v>
      </c>
      <c r="K21" s="400">
        <v>735.0710000000003</v>
      </c>
      <c r="L21" s="400">
        <f t="shared" si="20"/>
        <v>949.5650000000003</v>
      </c>
      <c r="M21" s="403">
        <f t="shared" si="21"/>
        <v>0.011297119385353141</v>
      </c>
      <c r="N21" s="402">
        <v>307.216</v>
      </c>
      <c r="O21" s="400">
        <v>14.244000000000002</v>
      </c>
      <c r="P21" s="400">
        <f t="shared" si="22"/>
        <v>321.46000000000004</v>
      </c>
      <c r="Q21" s="404">
        <f t="shared" si="23"/>
        <v>1.9539133951346983</v>
      </c>
    </row>
    <row r="22" spans="1:17" s="107" customFormat="1" ht="18" customHeight="1">
      <c r="A22" s="398" t="s">
        <v>239</v>
      </c>
      <c r="B22" s="399">
        <v>171.87599999999998</v>
      </c>
      <c r="C22" s="400">
        <v>0</v>
      </c>
      <c r="D22" s="400">
        <f t="shared" si="16"/>
        <v>171.87599999999998</v>
      </c>
      <c r="E22" s="401">
        <f t="shared" si="17"/>
        <v>0.012037986516553</v>
      </c>
      <c r="F22" s="402">
        <v>320.349</v>
      </c>
      <c r="G22" s="400"/>
      <c r="H22" s="400">
        <f t="shared" si="18"/>
        <v>320.349</v>
      </c>
      <c r="I22" s="403">
        <f t="shared" si="19"/>
        <v>-0.4634726501409401</v>
      </c>
      <c r="J22" s="402">
        <v>947.719</v>
      </c>
      <c r="K22" s="400">
        <v>0.07500000000000001</v>
      </c>
      <c r="L22" s="400">
        <f t="shared" si="20"/>
        <v>947.7940000000001</v>
      </c>
      <c r="M22" s="403">
        <f t="shared" si="21"/>
        <v>0.01127604952870145</v>
      </c>
      <c r="N22" s="402">
        <v>1738.0559999999998</v>
      </c>
      <c r="O22" s="400">
        <v>0.175</v>
      </c>
      <c r="P22" s="400">
        <f t="shared" si="22"/>
        <v>1738.2309999999998</v>
      </c>
      <c r="Q22" s="404">
        <f t="shared" si="23"/>
        <v>-0.45473645332524837</v>
      </c>
    </row>
    <row r="23" spans="1:17" s="107" customFormat="1" ht="18" customHeight="1">
      <c r="A23" s="398" t="s">
        <v>247</v>
      </c>
      <c r="B23" s="399">
        <v>154.45699999999997</v>
      </c>
      <c r="C23" s="400">
        <v>0.045</v>
      </c>
      <c r="D23" s="400">
        <f t="shared" si="16"/>
        <v>154.50199999999995</v>
      </c>
      <c r="E23" s="401">
        <f t="shared" si="17"/>
        <v>0.010821132635041957</v>
      </c>
      <c r="F23" s="402">
        <v>233.435</v>
      </c>
      <c r="G23" s="400">
        <v>0.2</v>
      </c>
      <c r="H23" s="400">
        <f t="shared" si="18"/>
        <v>233.635</v>
      </c>
      <c r="I23" s="403">
        <f t="shared" si="19"/>
        <v>-0.33870353328910496</v>
      </c>
      <c r="J23" s="402">
        <v>942.8800000000001</v>
      </c>
      <c r="K23" s="400">
        <v>2.576</v>
      </c>
      <c r="L23" s="400">
        <f t="shared" si="20"/>
        <v>945.4560000000001</v>
      </c>
      <c r="M23" s="403">
        <f t="shared" si="21"/>
        <v>0.01124823398671859</v>
      </c>
      <c r="N23" s="402">
        <v>1070.154</v>
      </c>
      <c r="O23" s="400">
        <v>0.2</v>
      </c>
      <c r="P23" s="400">
        <f t="shared" si="22"/>
        <v>1070.354</v>
      </c>
      <c r="Q23" s="404">
        <f t="shared" si="23"/>
        <v>-0.11668849745037613</v>
      </c>
    </row>
    <row r="24" spans="1:17" s="107" customFormat="1" ht="18" customHeight="1">
      <c r="A24" s="398" t="s">
        <v>234</v>
      </c>
      <c r="B24" s="399">
        <v>148.043</v>
      </c>
      <c r="C24" s="400">
        <v>3.6510000000000002</v>
      </c>
      <c r="D24" s="400">
        <f t="shared" si="16"/>
        <v>151.69400000000002</v>
      </c>
      <c r="E24" s="401">
        <f t="shared" si="17"/>
        <v>0.010624463721764477</v>
      </c>
      <c r="F24" s="402">
        <v>181.213</v>
      </c>
      <c r="G24" s="400"/>
      <c r="H24" s="400">
        <f t="shared" si="18"/>
        <v>181.213</v>
      </c>
      <c r="I24" s="403">
        <f t="shared" si="19"/>
        <v>-0.1628967016715135</v>
      </c>
      <c r="J24" s="402">
        <v>942.974</v>
      </c>
      <c r="K24" s="400">
        <v>6.478</v>
      </c>
      <c r="L24" s="400">
        <f t="shared" si="20"/>
        <v>949.452</v>
      </c>
      <c r="M24" s="403">
        <f t="shared" si="21"/>
        <v>0.011295775007147806</v>
      </c>
      <c r="N24" s="402">
        <v>1011.511</v>
      </c>
      <c r="O24" s="400">
        <v>16.701999999999998</v>
      </c>
      <c r="P24" s="400">
        <f t="shared" si="22"/>
        <v>1028.213</v>
      </c>
      <c r="Q24" s="404">
        <f t="shared" si="23"/>
        <v>-0.07659988737742085</v>
      </c>
    </row>
    <row r="25" spans="1:17" s="107" customFormat="1" ht="18" customHeight="1">
      <c r="A25" s="398" t="s">
        <v>241</v>
      </c>
      <c r="B25" s="399">
        <v>137.903</v>
      </c>
      <c r="C25" s="400">
        <v>0.1</v>
      </c>
      <c r="D25" s="400">
        <f>C25+B25</f>
        <v>138.003</v>
      </c>
      <c r="E25" s="401">
        <f>D25/$D$8</f>
        <v>0.009665562691963182</v>
      </c>
      <c r="F25" s="402">
        <v>141.267</v>
      </c>
      <c r="G25" s="400"/>
      <c r="H25" s="400">
        <f>G25+F25</f>
        <v>141.267</v>
      </c>
      <c r="I25" s="403">
        <f>(D25/H25-1)</f>
        <v>-0.023105183800887774</v>
      </c>
      <c r="J25" s="402">
        <v>752.9110000000002</v>
      </c>
      <c r="K25" s="400">
        <v>3.351</v>
      </c>
      <c r="L25" s="400">
        <f>K25+J25</f>
        <v>756.2620000000002</v>
      </c>
      <c r="M25" s="403">
        <f>(L25/$L$8)</f>
        <v>0.008997364162122589</v>
      </c>
      <c r="N25" s="402">
        <v>720.974</v>
      </c>
      <c r="O25" s="400">
        <v>0.9830000000000001</v>
      </c>
      <c r="P25" s="400">
        <f>O25+N25</f>
        <v>721.957</v>
      </c>
      <c r="Q25" s="404">
        <f>(L25/P25-1)</f>
        <v>0.047516680356309626</v>
      </c>
    </row>
    <row r="26" spans="1:17" s="107" customFormat="1" ht="18" customHeight="1">
      <c r="A26" s="398" t="s">
        <v>238</v>
      </c>
      <c r="B26" s="399">
        <v>86.27499999999999</v>
      </c>
      <c r="C26" s="400">
        <v>35.533</v>
      </c>
      <c r="D26" s="400">
        <f>C26+B26</f>
        <v>121.80799999999999</v>
      </c>
      <c r="E26" s="401">
        <f>D26/$D$8</f>
        <v>0.008531284540065442</v>
      </c>
      <c r="F26" s="402">
        <v>75.368</v>
      </c>
      <c r="G26" s="400">
        <v>47.494</v>
      </c>
      <c r="H26" s="400">
        <f>G26+F26</f>
        <v>122.862</v>
      </c>
      <c r="I26" s="403">
        <f>(D26/H26-1)</f>
        <v>-0.008578730608324814</v>
      </c>
      <c r="J26" s="402">
        <v>753.61</v>
      </c>
      <c r="K26" s="400">
        <v>191.09</v>
      </c>
      <c r="L26" s="400">
        <f>K26+J26</f>
        <v>944.7</v>
      </c>
      <c r="M26" s="403">
        <f>(L26/$L$8)</f>
        <v>0.011239239739610357</v>
      </c>
      <c r="N26" s="402">
        <v>465.725</v>
      </c>
      <c r="O26" s="400">
        <v>189.898</v>
      </c>
      <c r="P26" s="400">
        <f>O26+N26</f>
        <v>655.623</v>
      </c>
      <c r="Q26" s="404">
        <f>(L26/P26-1)</f>
        <v>0.4409195528527827</v>
      </c>
    </row>
    <row r="27" spans="1:17" s="107" customFormat="1" ht="18" customHeight="1">
      <c r="A27" s="398" t="s">
        <v>249</v>
      </c>
      <c r="B27" s="399">
        <v>97.38900000000001</v>
      </c>
      <c r="C27" s="400">
        <v>0</v>
      </c>
      <c r="D27" s="400">
        <f t="shared" si="8"/>
        <v>97.38900000000001</v>
      </c>
      <c r="E27" s="401">
        <f t="shared" si="9"/>
        <v>0.006821007405691198</v>
      </c>
      <c r="F27" s="402">
        <v>123.874</v>
      </c>
      <c r="G27" s="400"/>
      <c r="H27" s="400">
        <f t="shared" si="10"/>
        <v>123.874</v>
      </c>
      <c r="I27" s="403">
        <f t="shared" si="11"/>
        <v>-0.21380596412483643</v>
      </c>
      <c r="J27" s="402">
        <v>672.4079999999999</v>
      </c>
      <c r="K27" s="400"/>
      <c r="L27" s="400">
        <f t="shared" si="12"/>
        <v>672.4079999999999</v>
      </c>
      <c r="M27" s="403">
        <f t="shared" si="13"/>
        <v>0.007999740356549084</v>
      </c>
      <c r="N27" s="402">
        <v>801.4240000000001</v>
      </c>
      <c r="O27" s="400">
        <v>0.36</v>
      </c>
      <c r="P27" s="400">
        <f t="shared" si="14"/>
        <v>801.7840000000001</v>
      </c>
      <c r="Q27" s="404">
        <f t="shared" si="15"/>
        <v>-0.16136016682797383</v>
      </c>
    </row>
    <row r="28" spans="1:17" s="107" customFormat="1" ht="18" customHeight="1">
      <c r="A28" s="398" t="s">
        <v>255</v>
      </c>
      <c r="B28" s="399">
        <v>69.404</v>
      </c>
      <c r="C28" s="400">
        <v>3.46</v>
      </c>
      <c r="D28" s="400">
        <f t="shared" si="8"/>
        <v>72.86399999999999</v>
      </c>
      <c r="E28" s="401">
        <f t="shared" si="9"/>
        <v>0.0051033061599183</v>
      </c>
      <c r="F28" s="402">
        <v>146.939</v>
      </c>
      <c r="G28" s="400"/>
      <c r="H28" s="400">
        <f t="shared" si="10"/>
        <v>146.939</v>
      </c>
      <c r="I28" s="403">
        <f t="shared" si="11"/>
        <v>-0.5041207575932871</v>
      </c>
      <c r="J28" s="402">
        <v>409.05199999999996</v>
      </c>
      <c r="K28" s="400">
        <v>5.2</v>
      </c>
      <c r="L28" s="400">
        <f t="shared" si="12"/>
        <v>414.25199999999995</v>
      </c>
      <c r="M28" s="403">
        <f t="shared" si="13"/>
        <v>0.004928419117829014</v>
      </c>
      <c r="N28" s="402">
        <v>490.21299999999997</v>
      </c>
      <c r="O28" s="400">
        <v>4.095000000000001</v>
      </c>
      <c r="P28" s="400">
        <f t="shared" si="14"/>
        <v>494.308</v>
      </c>
      <c r="Q28" s="404">
        <f t="shared" si="15"/>
        <v>-0.161955703731277</v>
      </c>
    </row>
    <row r="29" spans="1:17" s="107" customFormat="1" ht="18" customHeight="1">
      <c r="A29" s="398" t="s">
        <v>256</v>
      </c>
      <c r="B29" s="399">
        <v>62.015</v>
      </c>
      <c r="C29" s="400">
        <v>1.168</v>
      </c>
      <c r="D29" s="400">
        <f t="shared" si="8"/>
        <v>63.183</v>
      </c>
      <c r="E29" s="401">
        <f t="shared" si="9"/>
        <v>0.004425260665103728</v>
      </c>
      <c r="F29" s="402">
        <v>34.08</v>
      </c>
      <c r="G29" s="400">
        <v>0.18</v>
      </c>
      <c r="H29" s="400">
        <f t="shared" si="10"/>
        <v>34.26</v>
      </c>
      <c r="I29" s="403">
        <f t="shared" si="11"/>
        <v>0.8442206654991244</v>
      </c>
      <c r="J29" s="402">
        <v>265.40099999999995</v>
      </c>
      <c r="K29" s="400">
        <v>2.928</v>
      </c>
      <c r="L29" s="400">
        <f t="shared" si="12"/>
        <v>268.32899999999995</v>
      </c>
      <c r="M29" s="403">
        <f t="shared" si="13"/>
        <v>0.003192350968656618</v>
      </c>
      <c r="N29" s="402">
        <v>178.628</v>
      </c>
      <c r="O29" s="400">
        <v>9.957</v>
      </c>
      <c r="P29" s="400">
        <f t="shared" si="14"/>
        <v>188.58499999999998</v>
      </c>
      <c r="Q29" s="404">
        <f t="shared" si="15"/>
        <v>0.4228544157806824</v>
      </c>
    </row>
    <row r="30" spans="1:17" s="107" customFormat="1" ht="18" customHeight="1">
      <c r="A30" s="398" t="s">
        <v>252</v>
      </c>
      <c r="B30" s="399">
        <v>44.206</v>
      </c>
      <c r="C30" s="400">
        <v>0</v>
      </c>
      <c r="D30" s="400">
        <f t="shared" si="8"/>
        <v>44.206</v>
      </c>
      <c r="E30" s="401">
        <f t="shared" si="9"/>
        <v>0.003096134608384778</v>
      </c>
      <c r="F30" s="402">
        <v>42.26</v>
      </c>
      <c r="G30" s="400"/>
      <c r="H30" s="400">
        <f t="shared" si="10"/>
        <v>42.26</v>
      </c>
      <c r="I30" s="403">
        <f t="shared" si="11"/>
        <v>0.046048272598201656</v>
      </c>
      <c r="J30" s="402">
        <v>229.532</v>
      </c>
      <c r="K30" s="400">
        <v>0.2</v>
      </c>
      <c r="L30" s="400">
        <f t="shared" si="12"/>
        <v>229.732</v>
      </c>
      <c r="M30" s="403">
        <f t="shared" si="13"/>
        <v>0.002733156582894217</v>
      </c>
      <c r="N30" s="402">
        <v>260.364</v>
      </c>
      <c r="O30" s="400"/>
      <c r="P30" s="400">
        <f t="shared" si="14"/>
        <v>260.364</v>
      </c>
      <c r="Q30" s="404">
        <f t="shared" si="15"/>
        <v>-0.11765067367224336</v>
      </c>
    </row>
    <row r="31" spans="1:17" s="107" customFormat="1" ht="18" customHeight="1">
      <c r="A31" s="398" t="s">
        <v>233</v>
      </c>
      <c r="B31" s="399">
        <v>43.069</v>
      </c>
      <c r="C31" s="400">
        <v>0</v>
      </c>
      <c r="D31" s="400">
        <f t="shared" si="8"/>
        <v>43.069</v>
      </c>
      <c r="E31" s="401">
        <f t="shared" si="9"/>
        <v>0.0030165005078162236</v>
      </c>
      <c r="F31" s="402">
        <v>75.40400000000001</v>
      </c>
      <c r="G31" s="400"/>
      <c r="H31" s="400">
        <f t="shared" si="10"/>
        <v>75.40400000000001</v>
      </c>
      <c r="I31" s="403">
        <f t="shared" si="11"/>
        <v>-0.42882340459392077</v>
      </c>
      <c r="J31" s="402">
        <v>270.217</v>
      </c>
      <c r="K31" s="400">
        <v>0.375</v>
      </c>
      <c r="L31" s="400">
        <f t="shared" si="12"/>
        <v>270.592</v>
      </c>
      <c r="M31" s="403">
        <f t="shared" si="13"/>
        <v>0.003219274224220012</v>
      </c>
      <c r="N31" s="402">
        <v>365.395</v>
      </c>
      <c r="O31" s="400"/>
      <c r="P31" s="400">
        <f t="shared" si="14"/>
        <v>365.395</v>
      </c>
      <c r="Q31" s="404">
        <f t="shared" si="15"/>
        <v>-0.25945346816458903</v>
      </c>
    </row>
    <row r="32" spans="1:17" s="107" customFormat="1" ht="18" customHeight="1">
      <c r="A32" s="398" t="s">
        <v>242</v>
      </c>
      <c r="B32" s="399">
        <v>41.083</v>
      </c>
      <c r="C32" s="400">
        <v>0</v>
      </c>
      <c r="D32" s="400">
        <f t="shared" si="8"/>
        <v>41.083</v>
      </c>
      <c r="E32" s="401">
        <f t="shared" si="9"/>
        <v>0.002877403477271678</v>
      </c>
      <c r="F32" s="402">
        <v>59.441</v>
      </c>
      <c r="G32" s="400"/>
      <c r="H32" s="400">
        <f t="shared" si="10"/>
        <v>59.441</v>
      </c>
      <c r="I32" s="403">
        <f t="shared" si="11"/>
        <v>-0.3088440638616444</v>
      </c>
      <c r="J32" s="402">
        <v>222.30899999999997</v>
      </c>
      <c r="K32" s="400"/>
      <c r="L32" s="400">
        <f t="shared" si="12"/>
        <v>222.30899999999997</v>
      </c>
      <c r="M32" s="403">
        <f t="shared" si="13"/>
        <v>0.002644844021671471</v>
      </c>
      <c r="N32" s="402">
        <v>257.736</v>
      </c>
      <c r="O32" s="400"/>
      <c r="P32" s="400">
        <f t="shared" si="14"/>
        <v>257.736</v>
      </c>
      <c r="Q32" s="404">
        <f t="shared" si="15"/>
        <v>-0.13745460471179816</v>
      </c>
    </row>
    <row r="33" spans="1:17" s="107" customFormat="1" ht="18" customHeight="1">
      <c r="A33" s="398" t="s">
        <v>262</v>
      </c>
      <c r="B33" s="399">
        <v>9.467</v>
      </c>
      <c r="C33" s="400">
        <v>30.738999999999997</v>
      </c>
      <c r="D33" s="400">
        <f t="shared" si="8"/>
        <v>40.205999999999996</v>
      </c>
      <c r="E33" s="401">
        <f t="shared" si="9"/>
        <v>0.002815979461265854</v>
      </c>
      <c r="F33" s="402">
        <v>9.923</v>
      </c>
      <c r="G33" s="400">
        <v>23.281</v>
      </c>
      <c r="H33" s="400">
        <f t="shared" si="10"/>
        <v>33.204</v>
      </c>
      <c r="I33" s="403">
        <f t="shared" si="11"/>
        <v>0.21087820744488606</v>
      </c>
      <c r="J33" s="402">
        <v>58.918000000000006</v>
      </c>
      <c r="K33" s="400">
        <v>151.887</v>
      </c>
      <c r="L33" s="400">
        <f t="shared" si="12"/>
        <v>210.805</v>
      </c>
      <c r="M33" s="403">
        <f t="shared" si="13"/>
        <v>0.0025079791820774443</v>
      </c>
      <c r="N33" s="402">
        <v>54.586999999999996</v>
      </c>
      <c r="O33" s="400">
        <v>149.241</v>
      </c>
      <c r="P33" s="400">
        <f t="shared" si="14"/>
        <v>203.828</v>
      </c>
      <c r="Q33" s="404">
        <f t="shared" si="15"/>
        <v>0.03422984084620362</v>
      </c>
    </row>
    <row r="34" spans="1:17" s="107" customFormat="1" ht="18" customHeight="1">
      <c r="A34" s="398" t="s">
        <v>258</v>
      </c>
      <c r="B34" s="399">
        <v>0</v>
      </c>
      <c r="C34" s="400">
        <v>39.241</v>
      </c>
      <c r="D34" s="400">
        <f t="shared" si="8"/>
        <v>39.241</v>
      </c>
      <c r="E34" s="401">
        <f t="shared" si="9"/>
        <v>0.0027483920320234144</v>
      </c>
      <c r="F34" s="402">
        <v>0.689</v>
      </c>
      <c r="G34" s="400">
        <v>8.773</v>
      </c>
      <c r="H34" s="400">
        <f t="shared" si="10"/>
        <v>9.462</v>
      </c>
      <c r="I34" s="403">
        <f t="shared" si="11"/>
        <v>3.147220460790531</v>
      </c>
      <c r="J34" s="402"/>
      <c r="K34" s="400">
        <v>167.48599999999996</v>
      </c>
      <c r="L34" s="400">
        <f t="shared" si="12"/>
        <v>167.48599999999996</v>
      </c>
      <c r="M34" s="403">
        <f t="shared" si="13"/>
        <v>0.0019926064433453796</v>
      </c>
      <c r="N34" s="402">
        <v>19.819</v>
      </c>
      <c r="O34" s="400">
        <v>82.57399999999998</v>
      </c>
      <c r="P34" s="400">
        <f t="shared" si="14"/>
        <v>102.39299999999999</v>
      </c>
      <c r="Q34" s="404">
        <f t="shared" si="15"/>
        <v>0.6357172853613038</v>
      </c>
    </row>
    <row r="35" spans="1:17" s="107" customFormat="1" ht="18" customHeight="1">
      <c r="A35" s="398" t="s">
        <v>266</v>
      </c>
      <c r="B35" s="399">
        <v>25.137999999999998</v>
      </c>
      <c r="C35" s="400">
        <v>0</v>
      </c>
      <c r="D35" s="400">
        <f t="shared" si="8"/>
        <v>25.137999999999998</v>
      </c>
      <c r="E35" s="401">
        <f t="shared" si="9"/>
        <v>0.0017606350220688714</v>
      </c>
      <c r="F35" s="402">
        <v>41.11599999999999</v>
      </c>
      <c r="G35" s="400">
        <v>0.578</v>
      </c>
      <c r="H35" s="400">
        <f t="shared" si="10"/>
        <v>41.693999999999996</v>
      </c>
      <c r="I35" s="403">
        <f t="shared" si="11"/>
        <v>-0.39708351321533075</v>
      </c>
      <c r="J35" s="402">
        <v>157.65200000000004</v>
      </c>
      <c r="K35" s="400">
        <v>0.3</v>
      </c>
      <c r="L35" s="400">
        <f t="shared" si="12"/>
        <v>157.95200000000006</v>
      </c>
      <c r="M35" s="403">
        <f t="shared" si="13"/>
        <v>0.0018791789937026948</v>
      </c>
      <c r="N35" s="402">
        <v>158.35399999999998</v>
      </c>
      <c r="O35" s="400">
        <v>4.726999999999999</v>
      </c>
      <c r="P35" s="400">
        <f t="shared" si="14"/>
        <v>163.081</v>
      </c>
      <c r="Q35" s="404">
        <f t="shared" si="15"/>
        <v>-0.03145062882861849</v>
      </c>
    </row>
    <row r="36" spans="1:17" s="107" customFormat="1" ht="18" customHeight="1">
      <c r="A36" s="398" t="s">
        <v>245</v>
      </c>
      <c r="B36" s="399">
        <v>19.158</v>
      </c>
      <c r="C36" s="400">
        <v>0.53</v>
      </c>
      <c r="D36" s="400">
        <f t="shared" si="8"/>
        <v>19.688000000000002</v>
      </c>
      <c r="E36" s="401">
        <f t="shared" si="9"/>
        <v>0.001378923634119339</v>
      </c>
      <c r="F36" s="402">
        <v>30.055999999999997</v>
      </c>
      <c r="G36" s="400">
        <v>0.957</v>
      </c>
      <c r="H36" s="400">
        <f t="shared" si="10"/>
        <v>31.012999999999998</v>
      </c>
      <c r="I36" s="403">
        <f t="shared" si="11"/>
        <v>-0.3651694450714216</v>
      </c>
      <c r="J36" s="402">
        <v>116.039</v>
      </c>
      <c r="K36" s="400">
        <v>4.955000000000001</v>
      </c>
      <c r="L36" s="400">
        <f t="shared" si="12"/>
        <v>120.994</v>
      </c>
      <c r="M36" s="403">
        <f t="shared" si="13"/>
        <v>0.0014394840404937182</v>
      </c>
      <c r="N36" s="402">
        <v>138.43800000000002</v>
      </c>
      <c r="O36" s="400">
        <v>7.006</v>
      </c>
      <c r="P36" s="400">
        <f t="shared" si="14"/>
        <v>145.44400000000002</v>
      </c>
      <c r="Q36" s="404">
        <f t="shared" si="15"/>
        <v>-0.168105937680482</v>
      </c>
    </row>
    <row r="37" spans="1:17" s="107" customFormat="1" ht="18" customHeight="1">
      <c r="A37" s="398" t="s">
        <v>273</v>
      </c>
      <c r="B37" s="399">
        <v>0</v>
      </c>
      <c r="C37" s="400">
        <v>17.506</v>
      </c>
      <c r="D37" s="400">
        <f aca="true" t="shared" si="24" ref="D37:D45">C37+B37</f>
        <v>17.506</v>
      </c>
      <c r="E37" s="401">
        <f aca="true" t="shared" si="25" ref="E37:E45">D37/$D$8</f>
        <v>0.0012260990013659664</v>
      </c>
      <c r="F37" s="402"/>
      <c r="G37" s="400">
        <v>7.746</v>
      </c>
      <c r="H37" s="400">
        <f aca="true" t="shared" si="26" ref="H37:H45">G37+F37</f>
        <v>7.746</v>
      </c>
      <c r="I37" s="403">
        <f aca="true" t="shared" si="27" ref="I37:I45">(D37/H37-1)</f>
        <v>1.26000516395559</v>
      </c>
      <c r="J37" s="402"/>
      <c r="K37" s="400">
        <v>152.978</v>
      </c>
      <c r="L37" s="400">
        <f aca="true" t="shared" si="28" ref="L37:L45">K37+J37</f>
        <v>152.978</v>
      </c>
      <c r="M37" s="403">
        <f aca="true" t="shared" si="29" ref="M37:M45">(L37/$L$8)</f>
        <v>0.0018200025583636216</v>
      </c>
      <c r="N37" s="402"/>
      <c r="O37" s="400">
        <v>65.736</v>
      </c>
      <c r="P37" s="400">
        <f aca="true" t="shared" si="30" ref="P37:P45">O37+N37</f>
        <v>65.736</v>
      </c>
      <c r="Q37" s="404">
        <f aca="true" t="shared" si="31" ref="Q37:Q45">(L37/P37-1)</f>
        <v>1.3271571133016917</v>
      </c>
    </row>
    <row r="38" spans="1:17" s="107" customFormat="1" ht="18" customHeight="1">
      <c r="A38" s="398" t="s">
        <v>244</v>
      </c>
      <c r="B38" s="399">
        <v>16.669999999999998</v>
      </c>
      <c r="C38" s="400">
        <v>0</v>
      </c>
      <c r="D38" s="400">
        <f t="shared" si="24"/>
        <v>16.669999999999998</v>
      </c>
      <c r="E38" s="401">
        <f t="shared" si="25"/>
        <v>0.0011675465756181113</v>
      </c>
      <c r="F38" s="402">
        <v>91.929</v>
      </c>
      <c r="G38" s="400">
        <v>3.002</v>
      </c>
      <c r="H38" s="400">
        <f t="shared" si="26"/>
        <v>94.931</v>
      </c>
      <c r="I38" s="403">
        <f t="shared" si="27"/>
        <v>-0.8243987738462673</v>
      </c>
      <c r="J38" s="402">
        <v>274.346</v>
      </c>
      <c r="K38" s="400">
        <v>6.112</v>
      </c>
      <c r="L38" s="400">
        <f t="shared" si="28"/>
        <v>280.458</v>
      </c>
      <c r="M38" s="403">
        <f t="shared" si="29"/>
        <v>0.0033366515284128737</v>
      </c>
      <c r="N38" s="402">
        <v>815.3979999999999</v>
      </c>
      <c r="O38" s="400">
        <v>14.5</v>
      </c>
      <c r="P38" s="400">
        <f t="shared" si="30"/>
        <v>829.8979999999999</v>
      </c>
      <c r="Q38" s="404">
        <f t="shared" si="31"/>
        <v>-0.6620572648686947</v>
      </c>
    </row>
    <row r="39" spans="1:17" s="107" customFormat="1" ht="18" customHeight="1">
      <c r="A39" s="398" t="s">
        <v>259</v>
      </c>
      <c r="B39" s="399">
        <v>14.094000000000001</v>
      </c>
      <c r="C39" s="400">
        <v>0</v>
      </c>
      <c r="D39" s="400">
        <f t="shared" si="24"/>
        <v>14.094000000000001</v>
      </c>
      <c r="E39" s="401">
        <f t="shared" si="25"/>
        <v>0.0009871266608735252</v>
      </c>
      <c r="F39" s="402">
        <v>22.281</v>
      </c>
      <c r="G39" s="400">
        <v>0.5</v>
      </c>
      <c r="H39" s="400">
        <f t="shared" si="26"/>
        <v>22.781</v>
      </c>
      <c r="I39" s="403">
        <f t="shared" si="27"/>
        <v>-0.381326544049866</v>
      </c>
      <c r="J39" s="402">
        <v>88.972</v>
      </c>
      <c r="K39" s="400">
        <v>0.05</v>
      </c>
      <c r="L39" s="400">
        <f t="shared" si="28"/>
        <v>89.02199999999999</v>
      </c>
      <c r="M39" s="403">
        <f t="shared" si="29"/>
        <v>0.0010591082884509296</v>
      </c>
      <c r="N39" s="402">
        <v>93.81899999999999</v>
      </c>
      <c r="O39" s="400">
        <v>2.923</v>
      </c>
      <c r="P39" s="400">
        <f t="shared" si="30"/>
        <v>96.74199999999999</v>
      </c>
      <c r="Q39" s="404">
        <f t="shared" si="31"/>
        <v>-0.07979988009344441</v>
      </c>
    </row>
    <row r="40" spans="1:17" s="107" customFormat="1" ht="18" customHeight="1">
      <c r="A40" s="398" t="s">
        <v>240</v>
      </c>
      <c r="B40" s="399">
        <v>13.989</v>
      </c>
      <c r="C40" s="400">
        <v>0</v>
      </c>
      <c r="D40" s="400">
        <f t="shared" si="24"/>
        <v>13.989</v>
      </c>
      <c r="E40" s="401">
        <f t="shared" si="25"/>
        <v>0.0009797725882616534</v>
      </c>
      <c r="F40" s="402">
        <v>6.572</v>
      </c>
      <c r="G40" s="400"/>
      <c r="H40" s="400">
        <f t="shared" si="26"/>
        <v>6.572</v>
      </c>
      <c r="I40" s="403">
        <f t="shared" si="27"/>
        <v>1.1285757760194768</v>
      </c>
      <c r="J40" s="402">
        <v>69.005</v>
      </c>
      <c r="K40" s="400"/>
      <c r="L40" s="400">
        <f t="shared" si="28"/>
        <v>69.005</v>
      </c>
      <c r="M40" s="403">
        <f t="shared" si="29"/>
        <v>0.0008209629916712317</v>
      </c>
      <c r="N40" s="402">
        <v>69.73500000000001</v>
      </c>
      <c r="O40" s="400">
        <v>0.02</v>
      </c>
      <c r="P40" s="400">
        <f t="shared" si="30"/>
        <v>69.75500000000001</v>
      </c>
      <c r="Q40" s="404">
        <f t="shared" si="31"/>
        <v>-0.010751917425274371</v>
      </c>
    </row>
    <row r="41" spans="1:17" s="107" customFormat="1" ht="18" customHeight="1">
      <c r="A41" s="398" t="s">
        <v>274</v>
      </c>
      <c r="B41" s="399">
        <v>11.370999999999999</v>
      </c>
      <c r="C41" s="400">
        <v>0.404</v>
      </c>
      <c r="D41" s="400">
        <f t="shared" si="24"/>
        <v>11.774999999999999</v>
      </c>
      <c r="E41" s="401">
        <f t="shared" si="25"/>
        <v>0.0008247067143313295</v>
      </c>
      <c r="F41" s="402">
        <v>12.24</v>
      </c>
      <c r="G41" s="400">
        <v>0.35</v>
      </c>
      <c r="H41" s="400">
        <f t="shared" si="26"/>
        <v>12.59</v>
      </c>
      <c r="I41" s="403">
        <f t="shared" si="27"/>
        <v>-0.06473391580619547</v>
      </c>
      <c r="J41" s="402">
        <v>57.30799999999999</v>
      </c>
      <c r="K41" s="400">
        <v>1.4049999999999998</v>
      </c>
      <c r="L41" s="400">
        <f t="shared" si="28"/>
        <v>58.712999999999994</v>
      </c>
      <c r="M41" s="403">
        <f t="shared" si="29"/>
        <v>0.0006985175006157964</v>
      </c>
      <c r="N41" s="402">
        <v>60.606</v>
      </c>
      <c r="O41" s="400">
        <v>1.0950000000000002</v>
      </c>
      <c r="P41" s="400">
        <f t="shared" si="30"/>
        <v>61.701</v>
      </c>
      <c r="Q41" s="404">
        <f t="shared" si="31"/>
        <v>-0.048427091943404554</v>
      </c>
    </row>
    <row r="42" spans="1:17" s="107" customFormat="1" ht="18" customHeight="1">
      <c r="A42" s="398" t="s">
        <v>261</v>
      </c>
      <c r="B42" s="399">
        <v>9.767</v>
      </c>
      <c r="C42" s="400">
        <v>0</v>
      </c>
      <c r="D42" s="400">
        <f t="shared" si="24"/>
        <v>9.767</v>
      </c>
      <c r="E42" s="401">
        <f t="shared" si="25"/>
        <v>0.0006840688304776302</v>
      </c>
      <c r="F42" s="402">
        <v>11.574</v>
      </c>
      <c r="G42" s="400"/>
      <c r="H42" s="400">
        <f t="shared" si="26"/>
        <v>11.574</v>
      </c>
      <c r="I42" s="403">
        <f t="shared" si="27"/>
        <v>-0.15612579920511493</v>
      </c>
      <c r="J42" s="402">
        <v>74.093</v>
      </c>
      <c r="K42" s="400"/>
      <c r="L42" s="400">
        <f t="shared" si="28"/>
        <v>74.093</v>
      </c>
      <c r="M42" s="403">
        <f t="shared" si="29"/>
        <v>0.0008814957023678948</v>
      </c>
      <c r="N42" s="402">
        <v>58.127</v>
      </c>
      <c r="O42" s="400">
        <v>0.139</v>
      </c>
      <c r="P42" s="400">
        <f t="shared" si="30"/>
        <v>58.266000000000005</v>
      </c>
      <c r="Q42" s="404">
        <f t="shared" si="31"/>
        <v>0.27163354271788</v>
      </c>
    </row>
    <row r="43" spans="1:17" s="107" customFormat="1" ht="18" customHeight="1">
      <c r="A43" s="398" t="s">
        <v>250</v>
      </c>
      <c r="B43" s="399">
        <v>8.182</v>
      </c>
      <c r="C43" s="400">
        <v>1.11</v>
      </c>
      <c r="D43" s="400">
        <f t="shared" si="24"/>
        <v>9.292</v>
      </c>
      <c r="E43" s="401">
        <f t="shared" si="25"/>
        <v>0.0006508004067572581</v>
      </c>
      <c r="F43" s="402">
        <v>10.501</v>
      </c>
      <c r="G43" s="400">
        <v>0.027000000000000003</v>
      </c>
      <c r="H43" s="400">
        <f t="shared" si="26"/>
        <v>10.527999999999999</v>
      </c>
      <c r="I43" s="403">
        <f t="shared" si="27"/>
        <v>-0.11740121580547103</v>
      </c>
      <c r="J43" s="402">
        <v>36.440000000000005</v>
      </c>
      <c r="K43" s="400">
        <v>2.772</v>
      </c>
      <c r="L43" s="400">
        <f t="shared" si="28"/>
        <v>39.212</v>
      </c>
      <c r="M43" s="403">
        <f t="shared" si="29"/>
        <v>0.00046651113440203385</v>
      </c>
      <c r="N43" s="402">
        <v>53.814</v>
      </c>
      <c r="O43" s="400">
        <v>2.1839999999999993</v>
      </c>
      <c r="P43" s="400">
        <f t="shared" si="30"/>
        <v>55.998</v>
      </c>
      <c r="Q43" s="404">
        <f t="shared" si="31"/>
        <v>-0.29976070573949065</v>
      </c>
    </row>
    <row r="44" spans="1:17" s="107" customFormat="1" ht="18" customHeight="1">
      <c r="A44" s="398" t="s">
        <v>246</v>
      </c>
      <c r="B44" s="399">
        <v>6.1080000000000005</v>
      </c>
      <c r="C44" s="400">
        <v>2.908</v>
      </c>
      <c r="D44" s="400">
        <f t="shared" si="24"/>
        <v>9.016</v>
      </c>
      <c r="E44" s="401">
        <f t="shared" si="25"/>
        <v>0.0006314697016060524</v>
      </c>
      <c r="F44" s="402">
        <v>10.706</v>
      </c>
      <c r="G44" s="400">
        <v>13.95</v>
      </c>
      <c r="H44" s="400">
        <f t="shared" si="26"/>
        <v>24.656</v>
      </c>
      <c r="I44" s="403">
        <f t="shared" si="27"/>
        <v>-0.6343283582089552</v>
      </c>
      <c r="J44" s="402">
        <v>38.392999999999994</v>
      </c>
      <c r="K44" s="400">
        <v>9.44</v>
      </c>
      <c r="L44" s="400">
        <f t="shared" si="28"/>
        <v>47.83299999999999</v>
      </c>
      <c r="M44" s="403">
        <f t="shared" si="29"/>
        <v>0.0005690764840317372</v>
      </c>
      <c r="N44" s="402">
        <v>57.169999999999995</v>
      </c>
      <c r="O44" s="400">
        <v>32.952999999999996</v>
      </c>
      <c r="P44" s="400">
        <f t="shared" si="30"/>
        <v>90.12299999999999</v>
      </c>
      <c r="Q44" s="404">
        <f t="shared" si="31"/>
        <v>-0.4692475838576169</v>
      </c>
    </row>
    <row r="45" spans="1:17" s="107" customFormat="1" ht="18" customHeight="1">
      <c r="A45" s="398" t="s">
        <v>243</v>
      </c>
      <c r="B45" s="399">
        <v>0.7959999999999999</v>
      </c>
      <c r="C45" s="400">
        <v>4.805</v>
      </c>
      <c r="D45" s="400">
        <f t="shared" si="24"/>
        <v>5.601</v>
      </c>
      <c r="E45" s="401">
        <f t="shared" si="25"/>
        <v>0.0003922872447532719</v>
      </c>
      <c r="F45" s="402">
        <v>33.482</v>
      </c>
      <c r="G45" s="400"/>
      <c r="H45" s="400">
        <f t="shared" si="26"/>
        <v>33.482</v>
      </c>
      <c r="I45" s="403">
        <f t="shared" si="27"/>
        <v>-0.8327160862553014</v>
      </c>
      <c r="J45" s="402">
        <v>117.882</v>
      </c>
      <c r="K45" s="400">
        <v>9.373</v>
      </c>
      <c r="L45" s="400">
        <f t="shared" si="28"/>
        <v>127.25500000000001</v>
      </c>
      <c r="M45" s="403">
        <f t="shared" si="29"/>
        <v>0.0015139721107908502</v>
      </c>
      <c r="N45" s="402">
        <v>186.12400000000002</v>
      </c>
      <c r="O45" s="400">
        <v>11.104</v>
      </c>
      <c r="P45" s="400">
        <f t="shared" si="30"/>
        <v>197.228</v>
      </c>
      <c r="Q45" s="404">
        <f t="shared" si="31"/>
        <v>-0.3547822824345428</v>
      </c>
    </row>
    <row r="46" spans="1:17" s="107" customFormat="1" ht="18" customHeight="1">
      <c r="A46" s="398" t="s">
        <v>260</v>
      </c>
      <c r="B46" s="399">
        <v>1.558</v>
      </c>
      <c r="C46" s="400">
        <v>3.991</v>
      </c>
      <c r="D46" s="400">
        <f>C46+B46</f>
        <v>5.549</v>
      </c>
      <c r="E46" s="401">
        <f>D46/$D$8</f>
        <v>0.00038864522784072596</v>
      </c>
      <c r="F46" s="402">
        <v>7.016</v>
      </c>
      <c r="G46" s="400"/>
      <c r="H46" s="400">
        <f>G46+F46</f>
        <v>7.016</v>
      </c>
      <c r="I46" s="403">
        <f>(D46/H46-1)</f>
        <v>-0.20909350057012532</v>
      </c>
      <c r="J46" s="402">
        <v>12.015</v>
      </c>
      <c r="K46" s="400">
        <v>5.232</v>
      </c>
      <c r="L46" s="400">
        <f>K46+J46</f>
        <v>17.247</v>
      </c>
      <c r="M46" s="403">
        <f>(L46/$L$8)</f>
        <v>0.00020519018502070482</v>
      </c>
      <c r="N46" s="402">
        <v>15.127</v>
      </c>
      <c r="O46" s="400">
        <v>6.581</v>
      </c>
      <c r="P46" s="400">
        <f>O46+N46</f>
        <v>21.708000000000002</v>
      </c>
      <c r="Q46" s="404">
        <f>(L46/P46-1)</f>
        <v>-0.20550027639579882</v>
      </c>
    </row>
    <row r="47" spans="1:17" s="107" customFormat="1" ht="18" customHeight="1">
      <c r="A47" s="398" t="s">
        <v>263</v>
      </c>
      <c r="B47" s="399">
        <v>4.569</v>
      </c>
      <c r="C47" s="400">
        <v>0.156</v>
      </c>
      <c r="D47" s="400">
        <f>C47+B47</f>
        <v>4.725</v>
      </c>
      <c r="E47" s="401">
        <f>D47/$D$8</f>
        <v>0.00033093326753422773</v>
      </c>
      <c r="F47" s="402">
        <v>5.902</v>
      </c>
      <c r="G47" s="400"/>
      <c r="H47" s="400">
        <f>G47+F47</f>
        <v>5.902</v>
      </c>
      <c r="I47" s="403">
        <f>(D47/H47-1)</f>
        <v>-0.19942392409352772</v>
      </c>
      <c r="J47" s="402">
        <v>21.378000000000004</v>
      </c>
      <c r="K47" s="400">
        <v>0.301</v>
      </c>
      <c r="L47" s="400">
        <f>K47+J47</f>
        <v>21.679000000000002</v>
      </c>
      <c r="M47" s="403">
        <f>(L47/$L$8)</f>
        <v>0.00025791836383509366</v>
      </c>
      <c r="N47" s="402">
        <v>30.138</v>
      </c>
      <c r="O47" s="400">
        <v>0.265</v>
      </c>
      <c r="P47" s="400">
        <f>O47+N47</f>
        <v>30.403000000000002</v>
      </c>
      <c r="Q47" s="404">
        <f>(L47/P47-1)</f>
        <v>-0.28694536723349673</v>
      </c>
    </row>
    <row r="48" spans="1:17" s="107" customFormat="1" ht="18" customHeight="1" thickBot="1">
      <c r="A48" s="405" t="s">
        <v>275</v>
      </c>
      <c r="B48" s="406">
        <v>1061.5210000000002</v>
      </c>
      <c r="C48" s="407">
        <v>861.6079999999997</v>
      </c>
      <c r="D48" s="407">
        <f>C48+B48</f>
        <v>1923.129</v>
      </c>
      <c r="E48" s="408">
        <f>D48/$D$8</f>
        <v>0.1346936219809168</v>
      </c>
      <c r="F48" s="409">
        <v>1541.5309999999997</v>
      </c>
      <c r="G48" s="407">
        <v>578.4680000000005</v>
      </c>
      <c r="H48" s="407">
        <f>G48+F48</f>
        <v>2119.9990000000003</v>
      </c>
      <c r="I48" s="410">
        <f>(D48/H48-1)</f>
        <v>-0.09286325135059037</v>
      </c>
      <c r="J48" s="409">
        <v>6821.752000000001</v>
      </c>
      <c r="K48" s="407">
        <v>4633.005000000019</v>
      </c>
      <c r="L48" s="407">
        <f>K48+J48</f>
        <v>11454.75700000002</v>
      </c>
      <c r="M48" s="410">
        <f>(L48/$L$8)</f>
        <v>0.13627898812530978</v>
      </c>
      <c r="N48" s="409">
        <v>8703.76499999999</v>
      </c>
      <c r="O48" s="407">
        <v>4984.049000000069</v>
      </c>
      <c r="P48" s="407">
        <f>O48+N48</f>
        <v>13687.81400000006</v>
      </c>
      <c r="Q48" s="411">
        <f>(L48/P48-1)</f>
        <v>-0.16314197431379696</v>
      </c>
    </row>
    <row r="49" ht="15" thickTop="1"/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I3 Q3 Q49:Q65536 I49:I65536">
    <cfRule type="cellIs" priority="4" dxfId="95" operator="lessThan" stopIfTrue="1">
      <formula>0</formula>
    </cfRule>
  </conditionalFormatting>
  <conditionalFormatting sqref="I8:I48 Q8:Q48">
    <cfRule type="cellIs" priority="5" dxfId="95" operator="lessThan">
      <formula>0</formula>
    </cfRule>
    <cfRule type="cellIs" priority="6" dxfId="97" operator="greaterThanOrEqual">
      <formula>0</formula>
    </cfRule>
  </conditionalFormatting>
  <conditionalFormatting sqref="I5 Q5">
    <cfRule type="cellIs" priority="1" dxfId="95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04"/>
  <sheetViews>
    <sheetView showGridLines="0" zoomScale="80" zoomScaleNormal="80" zoomScalePageLayoutView="0" workbookViewId="0" topLeftCell="A4">
      <selection activeCell="A9" sqref="A9:IV9"/>
    </sheetView>
  </sheetViews>
  <sheetFormatPr defaultColWidth="8.00390625" defaultRowHeight="15"/>
  <cols>
    <col min="1" max="1" width="20.28125" style="86" customWidth="1"/>
    <col min="2" max="2" width="9.00390625" style="86" customWidth="1"/>
    <col min="3" max="3" width="10.7109375" style="86" customWidth="1"/>
    <col min="4" max="4" width="9.7109375" style="86" customWidth="1"/>
    <col min="5" max="5" width="10.140625" style="86" customWidth="1"/>
    <col min="6" max="6" width="12.421875" style="86" customWidth="1"/>
    <col min="7" max="7" width="9.421875" style="86" bestFit="1" customWidth="1"/>
    <col min="8" max="8" width="9.28125" style="86" bestFit="1" customWidth="1"/>
    <col min="9" max="9" width="10.7109375" style="86" bestFit="1" customWidth="1"/>
    <col min="10" max="10" width="8.57421875" style="86" customWidth="1"/>
    <col min="11" max="11" width="10.421875" style="86" customWidth="1"/>
    <col min="12" max="12" width="12.8515625" style="86" customWidth="1"/>
    <col min="13" max="13" width="11.140625" style="86" customWidth="1"/>
    <col min="14" max="15" width="11.140625" style="86" bestFit="1" customWidth="1"/>
    <col min="16" max="16" width="8.57421875" style="86" customWidth="1"/>
    <col min="17" max="17" width="10.28125" style="86" customWidth="1"/>
    <col min="18" max="18" width="11.140625" style="86" bestFit="1" customWidth="1"/>
    <col min="19" max="19" width="9.421875" style="86" bestFit="1" customWidth="1"/>
    <col min="20" max="21" width="11.140625" style="86" bestFit="1" customWidth="1"/>
    <col min="22" max="22" width="8.28125" style="86" customWidth="1"/>
    <col min="23" max="23" width="10.28125" style="86" customWidth="1"/>
    <col min="24" max="24" width="11.140625" style="86" bestFit="1" customWidth="1"/>
    <col min="25" max="25" width="9.8515625" style="86" bestFit="1" customWidth="1"/>
    <col min="26" max="16384" width="8.00390625" style="86" customWidth="1"/>
  </cols>
  <sheetData>
    <row r="1" spans="24:25" ht="18.75" thickBot="1">
      <c r="X1" s="518" t="s">
        <v>26</v>
      </c>
      <c r="Y1" s="519"/>
    </row>
    <row r="2" ht="5.25" customHeight="1" thickBot="1"/>
    <row r="3" spans="1:25" ht="24.75" customHeight="1" thickTop="1">
      <c r="A3" s="576" t="s">
        <v>57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8"/>
    </row>
    <row r="4" spans="1:25" ht="16.5" customHeight="1" thickBot="1">
      <c r="A4" s="587" t="s">
        <v>42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</row>
    <row r="5" spans="1:25" s="132" customFormat="1" ht="15.75" customHeight="1" thickBot="1" thickTop="1">
      <c r="A5" s="523" t="s">
        <v>56</v>
      </c>
      <c r="B5" s="593" t="s">
        <v>34</v>
      </c>
      <c r="C5" s="594"/>
      <c r="D5" s="594"/>
      <c r="E5" s="594"/>
      <c r="F5" s="594"/>
      <c r="G5" s="594"/>
      <c r="H5" s="594"/>
      <c r="I5" s="594"/>
      <c r="J5" s="595"/>
      <c r="K5" s="595"/>
      <c r="L5" s="595"/>
      <c r="M5" s="596"/>
      <c r="N5" s="593" t="s">
        <v>33</v>
      </c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7"/>
    </row>
    <row r="6" spans="1:25" s="99" customFormat="1" ht="26.25" customHeight="1">
      <c r="A6" s="524"/>
      <c r="B6" s="582" t="s">
        <v>153</v>
      </c>
      <c r="C6" s="583"/>
      <c r="D6" s="583"/>
      <c r="E6" s="583"/>
      <c r="F6" s="583"/>
      <c r="G6" s="579" t="s">
        <v>32</v>
      </c>
      <c r="H6" s="582" t="s">
        <v>154</v>
      </c>
      <c r="I6" s="583"/>
      <c r="J6" s="583"/>
      <c r="K6" s="583"/>
      <c r="L6" s="583"/>
      <c r="M6" s="590" t="s">
        <v>31</v>
      </c>
      <c r="N6" s="582" t="s">
        <v>155</v>
      </c>
      <c r="O6" s="583"/>
      <c r="P6" s="583"/>
      <c r="Q6" s="583"/>
      <c r="R6" s="583"/>
      <c r="S6" s="579" t="s">
        <v>32</v>
      </c>
      <c r="T6" s="582" t="s">
        <v>156</v>
      </c>
      <c r="U6" s="583"/>
      <c r="V6" s="583"/>
      <c r="W6" s="583"/>
      <c r="X6" s="583"/>
      <c r="Y6" s="584" t="s">
        <v>31</v>
      </c>
    </row>
    <row r="7" spans="1:25" s="99" customFormat="1" ht="26.25" customHeight="1">
      <c r="A7" s="525"/>
      <c r="B7" s="571" t="s">
        <v>20</v>
      </c>
      <c r="C7" s="572"/>
      <c r="D7" s="573" t="s">
        <v>19</v>
      </c>
      <c r="E7" s="572"/>
      <c r="F7" s="574" t="s">
        <v>15</v>
      </c>
      <c r="G7" s="580"/>
      <c r="H7" s="571" t="s">
        <v>20</v>
      </c>
      <c r="I7" s="572"/>
      <c r="J7" s="573" t="s">
        <v>19</v>
      </c>
      <c r="K7" s="572"/>
      <c r="L7" s="574" t="s">
        <v>15</v>
      </c>
      <c r="M7" s="591"/>
      <c r="N7" s="571" t="s">
        <v>20</v>
      </c>
      <c r="O7" s="572"/>
      <c r="P7" s="573" t="s">
        <v>19</v>
      </c>
      <c r="Q7" s="572"/>
      <c r="R7" s="574" t="s">
        <v>15</v>
      </c>
      <c r="S7" s="580"/>
      <c r="T7" s="571" t="s">
        <v>20</v>
      </c>
      <c r="U7" s="572"/>
      <c r="V7" s="573" t="s">
        <v>19</v>
      </c>
      <c r="W7" s="572"/>
      <c r="X7" s="574" t="s">
        <v>15</v>
      </c>
      <c r="Y7" s="585"/>
    </row>
    <row r="8" spans="1:25" s="128" customFormat="1" ht="21" customHeight="1" thickBot="1">
      <c r="A8" s="526"/>
      <c r="B8" s="131" t="s">
        <v>17</v>
      </c>
      <c r="C8" s="129" t="s">
        <v>16</v>
      </c>
      <c r="D8" s="130" t="s">
        <v>17</v>
      </c>
      <c r="E8" s="129" t="s">
        <v>16</v>
      </c>
      <c r="F8" s="575"/>
      <c r="G8" s="581"/>
      <c r="H8" s="131" t="s">
        <v>17</v>
      </c>
      <c r="I8" s="129" t="s">
        <v>16</v>
      </c>
      <c r="J8" s="130" t="s">
        <v>17</v>
      </c>
      <c r="K8" s="129" t="s">
        <v>16</v>
      </c>
      <c r="L8" s="575"/>
      <c r="M8" s="592"/>
      <c r="N8" s="131" t="s">
        <v>17</v>
      </c>
      <c r="O8" s="129" t="s">
        <v>16</v>
      </c>
      <c r="P8" s="130" t="s">
        <v>17</v>
      </c>
      <c r="Q8" s="129" t="s">
        <v>16</v>
      </c>
      <c r="R8" s="575"/>
      <c r="S8" s="581"/>
      <c r="T8" s="131" t="s">
        <v>17</v>
      </c>
      <c r="U8" s="129" t="s">
        <v>16</v>
      </c>
      <c r="V8" s="130" t="s">
        <v>17</v>
      </c>
      <c r="W8" s="129" t="s">
        <v>16</v>
      </c>
      <c r="X8" s="575"/>
      <c r="Y8" s="586"/>
    </row>
    <row r="9" spans="1:25" s="636" customFormat="1" ht="18" customHeight="1" thickBot="1" thickTop="1">
      <c r="A9" s="629" t="s">
        <v>22</v>
      </c>
      <c r="B9" s="630">
        <f>B10+B37+B57+B72+B93+B102</f>
        <v>531637</v>
      </c>
      <c r="C9" s="631">
        <f>C10+C37+C57+C72+C93+C102</f>
        <v>496308</v>
      </c>
      <c r="D9" s="632">
        <f>D10+D37+D57+D72+D93+D102</f>
        <v>2155</v>
      </c>
      <c r="E9" s="631">
        <f>E10+E37+E57+E72+E93+E102</f>
        <v>1720</v>
      </c>
      <c r="F9" s="632">
        <f aca="true" t="shared" si="0" ref="F9:F55">SUM(B9:E9)</f>
        <v>1031820</v>
      </c>
      <c r="G9" s="633">
        <f aca="true" t="shared" si="1" ref="G9:G55">F9/$F$9</f>
        <v>1</v>
      </c>
      <c r="H9" s="630">
        <f>H10+H37+H57+H72+H93+H102</f>
        <v>521882</v>
      </c>
      <c r="I9" s="631">
        <f>I10+I37+I57+I72+I93+I102</f>
        <v>488339</v>
      </c>
      <c r="J9" s="632">
        <f>J10+J37+J57+J72+J93+J102</f>
        <v>820</v>
      </c>
      <c r="K9" s="631">
        <f>K10+K37+K57+K72+K93+K102</f>
        <v>647</v>
      </c>
      <c r="L9" s="632">
        <f aca="true" t="shared" si="2" ref="L9:L55">SUM(H9:K9)</f>
        <v>1011688</v>
      </c>
      <c r="M9" s="634">
        <f aca="true" t="shared" si="3" ref="M9:M54">IF(ISERROR(F9/L9-1),"         /0",(F9/L9-1))</f>
        <v>0.019899415630115103</v>
      </c>
      <c r="N9" s="630">
        <f>N10+N37+N57+N72+N93+N102</f>
        <v>3005543</v>
      </c>
      <c r="O9" s="631">
        <f>O10+O37+O57+O72+O93+O102</f>
        <v>2874699</v>
      </c>
      <c r="P9" s="632">
        <f>P10+P37+P57+P72+P93+P102</f>
        <v>7946</v>
      </c>
      <c r="Q9" s="631">
        <f>Q10+Q37+Q57+Q72+Q93+Q102</f>
        <v>8005</v>
      </c>
      <c r="R9" s="632">
        <f aca="true" t="shared" si="4" ref="R9:R55">SUM(N9:Q9)</f>
        <v>5896193</v>
      </c>
      <c r="S9" s="633">
        <f aca="true" t="shared" si="5" ref="S9:S55">R9/$R$9</f>
        <v>1</v>
      </c>
      <c r="T9" s="630">
        <f>T10+T37+T57+T72+T93+T102</f>
        <v>2880766</v>
      </c>
      <c r="U9" s="631">
        <f>U10+U37+U57+U72+U93+U102</f>
        <v>2691844</v>
      </c>
      <c r="V9" s="632">
        <f>V10+V37+V57+V72+V93+V102</f>
        <v>15186</v>
      </c>
      <c r="W9" s="631">
        <f>W10+W37+W57+W72+W93+W102</f>
        <v>10512</v>
      </c>
      <c r="X9" s="632">
        <f aca="true" t="shared" si="6" ref="X9:X55">SUM(T9:W9)</f>
        <v>5598308</v>
      </c>
      <c r="Y9" s="635">
        <f aca="true" t="shared" si="7" ref="Y9:Y54">IF(ISERROR(R9/X9-1),"         /0",(R9/X9-1))</f>
        <v>0.053209826969148555</v>
      </c>
    </row>
    <row r="10" spans="1:25" s="119" customFormat="1" ht="19.5" customHeight="1">
      <c r="A10" s="126" t="s">
        <v>55</v>
      </c>
      <c r="B10" s="123">
        <f>SUM(B11:B36)</f>
        <v>158359</v>
      </c>
      <c r="C10" s="122">
        <f>SUM(C11:C36)</f>
        <v>155163</v>
      </c>
      <c r="D10" s="121">
        <f>SUM(D11:D36)</f>
        <v>306</v>
      </c>
      <c r="E10" s="122">
        <f>SUM(E11:E36)</f>
        <v>292</v>
      </c>
      <c r="F10" s="121">
        <f t="shared" si="0"/>
        <v>314120</v>
      </c>
      <c r="G10" s="124">
        <f t="shared" si="1"/>
        <v>0.3044329437304956</v>
      </c>
      <c r="H10" s="123">
        <f>SUM(H11:H36)</f>
        <v>160385</v>
      </c>
      <c r="I10" s="122">
        <f>SUM(I11:I36)</f>
        <v>157123</v>
      </c>
      <c r="J10" s="121">
        <f>SUM(J11:J36)</f>
        <v>24</v>
      </c>
      <c r="K10" s="122">
        <f>SUM(K11:K36)</f>
        <v>10</v>
      </c>
      <c r="L10" s="121">
        <f t="shared" si="2"/>
        <v>317542</v>
      </c>
      <c r="M10" s="125">
        <f t="shared" si="3"/>
        <v>-0.010776527199551578</v>
      </c>
      <c r="N10" s="123">
        <f>SUM(N11:N36)</f>
        <v>836643</v>
      </c>
      <c r="O10" s="122">
        <f>SUM(O11:O36)</f>
        <v>817154</v>
      </c>
      <c r="P10" s="121">
        <f>SUM(P11:P36)</f>
        <v>895</v>
      </c>
      <c r="Q10" s="122">
        <f>SUM(Q11:Q36)</f>
        <v>1190</v>
      </c>
      <c r="R10" s="121">
        <f t="shared" si="4"/>
        <v>1655882</v>
      </c>
      <c r="S10" s="124">
        <f t="shared" si="5"/>
        <v>0.28083917877179393</v>
      </c>
      <c r="T10" s="123">
        <f>SUM(T11:T36)</f>
        <v>873594</v>
      </c>
      <c r="U10" s="122">
        <f>SUM(U11:U36)</f>
        <v>820354</v>
      </c>
      <c r="V10" s="121">
        <f>SUM(V11:V36)</f>
        <v>5273</v>
      </c>
      <c r="W10" s="122">
        <f>SUM(W11:W36)</f>
        <v>1459</v>
      </c>
      <c r="X10" s="121">
        <f t="shared" si="6"/>
        <v>1700680</v>
      </c>
      <c r="Y10" s="120">
        <f t="shared" si="7"/>
        <v>-0.0263412282145965</v>
      </c>
    </row>
    <row r="11" spans="1:25" ht="19.5" customHeight="1">
      <c r="A11" s="267" t="s">
        <v>276</v>
      </c>
      <c r="B11" s="268">
        <v>21558</v>
      </c>
      <c r="C11" s="269">
        <v>20970</v>
      </c>
      <c r="D11" s="270">
        <v>1</v>
      </c>
      <c r="E11" s="269">
        <v>0</v>
      </c>
      <c r="F11" s="270">
        <f t="shared" si="0"/>
        <v>42529</v>
      </c>
      <c r="G11" s="271">
        <f t="shared" si="1"/>
        <v>0.041217460409761396</v>
      </c>
      <c r="H11" s="268">
        <v>23882</v>
      </c>
      <c r="I11" s="269">
        <v>22575</v>
      </c>
      <c r="J11" s="270">
        <v>0</v>
      </c>
      <c r="K11" s="269">
        <v>0</v>
      </c>
      <c r="L11" s="270">
        <f t="shared" si="2"/>
        <v>46457</v>
      </c>
      <c r="M11" s="272">
        <f t="shared" si="3"/>
        <v>-0.08455130550831957</v>
      </c>
      <c r="N11" s="268">
        <v>111629</v>
      </c>
      <c r="O11" s="269">
        <v>119067</v>
      </c>
      <c r="P11" s="270">
        <v>370</v>
      </c>
      <c r="Q11" s="269">
        <v>376</v>
      </c>
      <c r="R11" s="270">
        <f t="shared" si="4"/>
        <v>231442</v>
      </c>
      <c r="S11" s="271">
        <f t="shared" si="5"/>
        <v>0.03925278565338686</v>
      </c>
      <c r="T11" s="268">
        <v>140972</v>
      </c>
      <c r="U11" s="269">
        <v>125485</v>
      </c>
      <c r="V11" s="270">
        <v>248</v>
      </c>
      <c r="W11" s="269">
        <v>365</v>
      </c>
      <c r="X11" s="270">
        <f t="shared" si="6"/>
        <v>267070</v>
      </c>
      <c r="Y11" s="273">
        <f t="shared" si="7"/>
        <v>-0.13340322761822743</v>
      </c>
    </row>
    <row r="12" spans="1:25" ht="19.5" customHeight="1">
      <c r="A12" s="274" t="s">
        <v>277</v>
      </c>
      <c r="B12" s="275">
        <v>13579</v>
      </c>
      <c r="C12" s="276">
        <v>10095</v>
      </c>
      <c r="D12" s="277">
        <v>6</v>
      </c>
      <c r="E12" s="276">
        <v>0</v>
      </c>
      <c r="F12" s="277">
        <f t="shared" si="0"/>
        <v>23680</v>
      </c>
      <c r="G12" s="278">
        <f t="shared" si="1"/>
        <v>0.022949739295613576</v>
      </c>
      <c r="H12" s="275">
        <v>12887</v>
      </c>
      <c r="I12" s="276">
        <v>9764</v>
      </c>
      <c r="J12" s="277">
        <v>0</v>
      </c>
      <c r="K12" s="276">
        <v>0</v>
      </c>
      <c r="L12" s="277">
        <f t="shared" si="2"/>
        <v>22651</v>
      </c>
      <c r="M12" s="279">
        <f t="shared" si="3"/>
        <v>0.04542845790472816</v>
      </c>
      <c r="N12" s="275">
        <v>73531</v>
      </c>
      <c r="O12" s="276">
        <v>53221</v>
      </c>
      <c r="P12" s="277">
        <v>6</v>
      </c>
      <c r="Q12" s="276">
        <v>0</v>
      </c>
      <c r="R12" s="277">
        <f t="shared" si="4"/>
        <v>126758</v>
      </c>
      <c r="S12" s="278">
        <f t="shared" si="5"/>
        <v>0.02149827863504468</v>
      </c>
      <c r="T12" s="275">
        <v>59335</v>
      </c>
      <c r="U12" s="276">
        <v>44847</v>
      </c>
      <c r="V12" s="277">
        <v>0</v>
      </c>
      <c r="W12" s="276">
        <v>8</v>
      </c>
      <c r="X12" s="277">
        <f t="shared" si="6"/>
        <v>104190</v>
      </c>
      <c r="Y12" s="280">
        <f t="shared" si="7"/>
        <v>0.21660428064113635</v>
      </c>
    </row>
    <row r="13" spans="1:25" ht="19.5" customHeight="1">
      <c r="A13" s="274" t="s">
        <v>278</v>
      </c>
      <c r="B13" s="275">
        <v>10369</v>
      </c>
      <c r="C13" s="276">
        <v>9915</v>
      </c>
      <c r="D13" s="277">
        <v>0</v>
      </c>
      <c r="E13" s="276">
        <v>0</v>
      </c>
      <c r="F13" s="277">
        <f t="shared" si="0"/>
        <v>20284</v>
      </c>
      <c r="G13" s="278">
        <f t="shared" si="1"/>
        <v>0.019658467562171697</v>
      </c>
      <c r="H13" s="275">
        <v>9681</v>
      </c>
      <c r="I13" s="276">
        <v>9976</v>
      </c>
      <c r="J13" s="277"/>
      <c r="K13" s="276"/>
      <c r="L13" s="277">
        <f t="shared" si="2"/>
        <v>19657</v>
      </c>
      <c r="M13" s="279">
        <f t="shared" si="3"/>
        <v>0.03189703413542255</v>
      </c>
      <c r="N13" s="275">
        <v>54488</v>
      </c>
      <c r="O13" s="276">
        <v>56355</v>
      </c>
      <c r="P13" s="277">
        <v>0</v>
      </c>
      <c r="Q13" s="276">
        <v>110</v>
      </c>
      <c r="R13" s="277">
        <f t="shared" si="4"/>
        <v>110953</v>
      </c>
      <c r="S13" s="278">
        <f t="shared" si="5"/>
        <v>0.018817735443870307</v>
      </c>
      <c r="T13" s="275">
        <v>60092</v>
      </c>
      <c r="U13" s="276">
        <v>63822</v>
      </c>
      <c r="V13" s="277"/>
      <c r="W13" s="276">
        <v>0</v>
      </c>
      <c r="X13" s="277">
        <f t="shared" si="6"/>
        <v>123914</v>
      </c>
      <c r="Y13" s="280">
        <f t="shared" si="7"/>
        <v>-0.10459673644624501</v>
      </c>
    </row>
    <row r="14" spans="1:25" ht="19.5" customHeight="1">
      <c r="A14" s="274" t="s">
        <v>279</v>
      </c>
      <c r="B14" s="275">
        <v>8615</v>
      </c>
      <c r="C14" s="276">
        <v>8417</v>
      </c>
      <c r="D14" s="277">
        <v>0</v>
      </c>
      <c r="E14" s="276">
        <v>107</v>
      </c>
      <c r="F14" s="277">
        <f t="shared" si="0"/>
        <v>17139</v>
      </c>
      <c r="G14" s="278">
        <f t="shared" si="1"/>
        <v>0.01661045531197302</v>
      </c>
      <c r="H14" s="275">
        <v>8097</v>
      </c>
      <c r="I14" s="276">
        <v>9337</v>
      </c>
      <c r="J14" s="277"/>
      <c r="K14" s="276"/>
      <c r="L14" s="277">
        <f t="shared" si="2"/>
        <v>17434</v>
      </c>
      <c r="M14" s="279">
        <f t="shared" si="3"/>
        <v>-0.016920959045543138</v>
      </c>
      <c r="N14" s="275">
        <v>49187</v>
      </c>
      <c r="O14" s="276">
        <v>47533</v>
      </c>
      <c r="P14" s="277">
        <v>0</v>
      </c>
      <c r="Q14" s="276">
        <v>312</v>
      </c>
      <c r="R14" s="277">
        <f t="shared" si="4"/>
        <v>97032</v>
      </c>
      <c r="S14" s="278">
        <f t="shared" si="5"/>
        <v>0.01645672046352621</v>
      </c>
      <c r="T14" s="275">
        <v>44557</v>
      </c>
      <c r="U14" s="276">
        <v>44281</v>
      </c>
      <c r="V14" s="277">
        <v>119</v>
      </c>
      <c r="W14" s="276">
        <v>64</v>
      </c>
      <c r="X14" s="277">
        <f t="shared" si="6"/>
        <v>89021</v>
      </c>
      <c r="Y14" s="280">
        <f t="shared" si="7"/>
        <v>0.0899900023589939</v>
      </c>
    </row>
    <row r="15" spans="1:25" ht="19.5" customHeight="1">
      <c r="A15" s="274" t="s">
        <v>280</v>
      </c>
      <c r="B15" s="275">
        <v>7424</v>
      </c>
      <c r="C15" s="276">
        <v>9697</v>
      </c>
      <c r="D15" s="277">
        <v>0</v>
      </c>
      <c r="E15" s="276">
        <v>0</v>
      </c>
      <c r="F15" s="277">
        <f t="shared" si="0"/>
        <v>17121</v>
      </c>
      <c r="G15" s="278">
        <f t="shared" si="1"/>
        <v>0.01659301040879223</v>
      </c>
      <c r="H15" s="275">
        <v>7906</v>
      </c>
      <c r="I15" s="276">
        <v>9133</v>
      </c>
      <c r="J15" s="277"/>
      <c r="K15" s="276"/>
      <c r="L15" s="277">
        <f t="shared" si="2"/>
        <v>17039</v>
      </c>
      <c r="M15" s="279">
        <f t="shared" si="3"/>
        <v>0.004812488995833197</v>
      </c>
      <c r="N15" s="275">
        <v>42497</v>
      </c>
      <c r="O15" s="276">
        <v>48262</v>
      </c>
      <c r="P15" s="277"/>
      <c r="Q15" s="276"/>
      <c r="R15" s="277">
        <f t="shared" si="4"/>
        <v>90759</v>
      </c>
      <c r="S15" s="278">
        <f t="shared" si="5"/>
        <v>0.015392813634153428</v>
      </c>
      <c r="T15" s="275">
        <v>46853</v>
      </c>
      <c r="U15" s="276">
        <v>46740</v>
      </c>
      <c r="V15" s="277"/>
      <c r="W15" s="276"/>
      <c r="X15" s="277">
        <f t="shared" si="6"/>
        <v>93593</v>
      </c>
      <c r="Y15" s="280">
        <f t="shared" si="7"/>
        <v>-0.03028004231085657</v>
      </c>
    </row>
    <row r="16" spans="1:25" ht="19.5" customHeight="1">
      <c r="A16" s="274" t="s">
        <v>281</v>
      </c>
      <c r="B16" s="275">
        <v>8218</v>
      </c>
      <c r="C16" s="276">
        <v>8209</v>
      </c>
      <c r="D16" s="277">
        <v>0</v>
      </c>
      <c r="E16" s="276">
        <v>0</v>
      </c>
      <c r="F16" s="277">
        <f>SUM(B16:E16)</f>
        <v>16427</v>
      </c>
      <c r="G16" s="278">
        <f>F16/$F$9</f>
        <v>0.015920412475044096</v>
      </c>
      <c r="H16" s="275">
        <v>9363</v>
      </c>
      <c r="I16" s="276">
        <v>8185</v>
      </c>
      <c r="J16" s="277"/>
      <c r="K16" s="276"/>
      <c r="L16" s="277">
        <f>SUM(H16:K16)</f>
        <v>17548</v>
      </c>
      <c r="M16" s="279">
        <f>IF(ISERROR(F16/L16-1),"         /0",(F16/L16-1))</f>
        <v>-0.06388192386596758</v>
      </c>
      <c r="N16" s="275">
        <v>42251</v>
      </c>
      <c r="O16" s="276">
        <v>46005</v>
      </c>
      <c r="P16" s="277">
        <v>1</v>
      </c>
      <c r="Q16" s="276">
        <v>0</v>
      </c>
      <c r="R16" s="277">
        <f>SUM(N16:Q16)</f>
        <v>88257</v>
      </c>
      <c r="S16" s="278">
        <f>R16/$R$9</f>
        <v>0.014968472029324685</v>
      </c>
      <c r="T16" s="275">
        <v>48074</v>
      </c>
      <c r="U16" s="276">
        <v>41673</v>
      </c>
      <c r="V16" s="277">
        <v>126</v>
      </c>
      <c r="W16" s="276">
        <v>375</v>
      </c>
      <c r="X16" s="277">
        <f>SUM(T16:W16)</f>
        <v>90248</v>
      </c>
      <c r="Y16" s="280">
        <f>IF(ISERROR(R16/X16-1),"         /0",(R16/X16-1))</f>
        <v>-0.022061430724226616</v>
      </c>
    </row>
    <row r="17" spans="1:25" ht="19.5" customHeight="1">
      <c r="A17" s="274" t="s">
        <v>282</v>
      </c>
      <c r="B17" s="275">
        <v>6628</v>
      </c>
      <c r="C17" s="276">
        <v>6310</v>
      </c>
      <c r="D17" s="277">
        <v>242</v>
      </c>
      <c r="E17" s="276">
        <v>82</v>
      </c>
      <c r="F17" s="277">
        <f>SUM(B17:E17)</f>
        <v>13262</v>
      </c>
      <c r="G17" s="278">
        <f>F17/$F$9</f>
        <v>0.012853016999088989</v>
      </c>
      <c r="H17" s="275">
        <v>7047</v>
      </c>
      <c r="I17" s="276">
        <v>7294</v>
      </c>
      <c r="J17" s="277"/>
      <c r="K17" s="276"/>
      <c r="L17" s="277">
        <f>SUM(H17:K17)</f>
        <v>14341</v>
      </c>
      <c r="M17" s="279">
        <f>IF(ISERROR(F17/L17-1),"         /0",(F17/L17-1))</f>
        <v>-0.07523882574436924</v>
      </c>
      <c r="N17" s="275">
        <v>33534</v>
      </c>
      <c r="O17" s="276">
        <v>35300</v>
      </c>
      <c r="P17" s="277">
        <v>277</v>
      </c>
      <c r="Q17" s="276">
        <v>179</v>
      </c>
      <c r="R17" s="277">
        <f>SUM(N17:Q17)</f>
        <v>69290</v>
      </c>
      <c r="S17" s="278">
        <f>R17/$R$9</f>
        <v>0.011751650598954274</v>
      </c>
      <c r="T17" s="275">
        <v>40995</v>
      </c>
      <c r="U17" s="276">
        <v>44799</v>
      </c>
      <c r="V17" s="277">
        <v>79</v>
      </c>
      <c r="W17" s="276">
        <v>144</v>
      </c>
      <c r="X17" s="277">
        <f>SUM(T17:W17)</f>
        <v>86017</v>
      </c>
      <c r="Y17" s="280">
        <f>IF(ISERROR(R17/X17-1),"         /0",(R17/X17-1))</f>
        <v>-0.194461559924201</v>
      </c>
    </row>
    <row r="18" spans="1:25" ht="19.5" customHeight="1">
      <c r="A18" s="274" t="s">
        <v>283</v>
      </c>
      <c r="B18" s="275">
        <v>6486</v>
      </c>
      <c r="C18" s="276">
        <v>5363</v>
      </c>
      <c r="D18" s="277">
        <v>0</v>
      </c>
      <c r="E18" s="276">
        <v>0</v>
      </c>
      <c r="F18" s="277">
        <f>SUM(B18:E18)</f>
        <v>11849</v>
      </c>
      <c r="G18" s="278">
        <f>F18/$F$9</f>
        <v>0.011483592099397182</v>
      </c>
      <c r="H18" s="275">
        <v>6231</v>
      </c>
      <c r="I18" s="276">
        <v>5118</v>
      </c>
      <c r="J18" s="277"/>
      <c r="K18" s="276"/>
      <c r="L18" s="277">
        <f>SUM(H18:K18)</f>
        <v>11349</v>
      </c>
      <c r="M18" s="279">
        <f>IF(ISERROR(F18/L18-1),"         /0",(F18/L18-1))</f>
        <v>0.04405674508767299</v>
      </c>
      <c r="N18" s="275">
        <v>31235</v>
      </c>
      <c r="O18" s="276">
        <v>27349</v>
      </c>
      <c r="P18" s="277">
        <v>1</v>
      </c>
      <c r="Q18" s="276"/>
      <c r="R18" s="277">
        <f>SUM(N18:Q18)</f>
        <v>58585</v>
      </c>
      <c r="S18" s="278">
        <f>R18/$R$9</f>
        <v>0.009936072309708993</v>
      </c>
      <c r="T18" s="275">
        <v>32268</v>
      </c>
      <c r="U18" s="276">
        <v>27222</v>
      </c>
      <c r="V18" s="277">
        <v>2</v>
      </c>
      <c r="W18" s="276">
        <v>6</v>
      </c>
      <c r="X18" s="277">
        <f>SUM(T18:W18)</f>
        <v>59498</v>
      </c>
      <c r="Y18" s="280">
        <f>IF(ISERROR(R18/X18-1),"         /0",(R18/X18-1))</f>
        <v>-0.015345053615247517</v>
      </c>
    </row>
    <row r="19" spans="1:25" ht="19.5" customHeight="1">
      <c r="A19" s="274" t="s">
        <v>284</v>
      </c>
      <c r="B19" s="275">
        <v>4593</v>
      </c>
      <c r="C19" s="276">
        <v>5631</v>
      </c>
      <c r="D19" s="277">
        <v>0</v>
      </c>
      <c r="E19" s="276">
        <v>9</v>
      </c>
      <c r="F19" s="277">
        <f>SUM(B19:E19)</f>
        <v>10233</v>
      </c>
      <c r="G19" s="278">
        <f>F19/$F$9</f>
        <v>0.009917427458277606</v>
      </c>
      <c r="H19" s="275">
        <v>4978</v>
      </c>
      <c r="I19" s="276">
        <v>6183</v>
      </c>
      <c r="J19" s="277"/>
      <c r="K19" s="276"/>
      <c r="L19" s="277">
        <f>SUM(H19:K19)</f>
        <v>11161</v>
      </c>
      <c r="M19" s="279">
        <f>IF(ISERROR(F19/L19-1),"         /0",(F19/L19-1))</f>
        <v>-0.08314667144521104</v>
      </c>
      <c r="N19" s="275">
        <v>24563</v>
      </c>
      <c r="O19" s="276">
        <v>28825</v>
      </c>
      <c r="P19" s="277">
        <v>1</v>
      </c>
      <c r="Q19" s="276">
        <v>17</v>
      </c>
      <c r="R19" s="277">
        <f>SUM(N19:Q19)</f>
        <v>53406</v>
      </c>
      <c r="S19" s="278">
        <f>R19/$R$9</f>
        <v>0.009057708931848058</v>
      </c>
      <c r="T19" s="275">
        <v>33364</v>
      </c>
      <c r="U19" s="276">
        <v>39029</v>
      </c>
      <c r="V19" s="277">
        <v>0</v>
      </c>
      <c r="W19" s="276">
        <v>0</v>
      </c>
      <c r="X19" s="277">
        <f>SUM(T19:W19)</f>
        <v>72393</v>
      </c>
      <c r="Y19" s="280">
        <f>IF(ISERROR(R19/X19-1),"         /0",(R19/X19-1))</f>
        <v>-0.2622767394637603</v>
      </c>
    </row>
    <row r="20" spans="1:25" ht="19.5" customHeight="1">
      <c r="A20" s="274" t="s">
        <v>285</v>
      </c>
      <c r="B20" s="275">
        <v>4424</v>
      </c>
      <c r="C20" s="276">
        <v>4642</v>
      </c>
      <c r="D20" s="277">
        <v>0</v>
      </c>
      <c r="E20" s="276">
        <v>0</v>
      </c>
      <c r="F20" s="277">
        <f t="shared" si="0"/>
        <v>9066</v>
      </c>
      <c r="G20" s="278">
        <f t="shared" si="1"/>
        <v>0.008786416235389893</v>
      </c>
      <c r="H20" s="275">
        <v>4892</v>
      </c>
      <c r="I20" s="276">
        <v>4424</v>
      </c>
      <c r="J20" s="277"/>
      <c r="K20" s="276"/>
      <c r="L20" s="277">
        <f t="shared" si="2"/>
        <v>9316</v>
      </c>
      <c r="M20" s="279">
        <f t="shared" si="3"/>
        <v>-0.026835551738943808</v>
      </c>
      <c r="N20" s="275">
        <v>23000</v>
      </c>
      <c r="O20" s="276">
        <v>24091</v>
      </c>
      <c r="P20" s="277">
        <v>0</v>
      </c>
      <c r="Q20" s="276">
        <v>0</v>
      </c>
      <c r="R20" s="277">
        <f t="shared" si="4"/>
        <v>47091</v>
      </c>
      <c r="S20" s="278">
        <f t="shared" si="5"/>
        <v>0.007986678862106448</v>
      </c>
      <c r="T20" s="275">
        <v>22621</v>
      </c>
      <c r="U20" s="276">
        <v>22044</v>
      </c>
      <c r="V20" s="277"/>
      <c r="W20" s="276">
        <v>0</v>
      </c>
      <c r="X20" s="277">
        <f t="shared" si="6"/>
        <v>44665</v>
      </c>
      <c r="Y20" s="280">
        <f t="shared" si="7"/>
        <v>0.05431545953207206</v>
      </c>
    </row>
    <row r="21" spans="1:25" ht="19.5" customHeight="1">
      <c r="A21" s="274" t="s">
        <v>286</v>
      </c>
      <c r="B21" s="275">
        <v>4242</v>
      </c>
      <c r="C21" s="276">
        <v>3763</v>
      </c>
      <c r="D21" s="277">
        <v>0</v>
      </c>
      <c r="E21" s="276">
        <v>0</v>
      </c>
      <c r="F21" s="277">
        <f aca="true" t="shared" si="8" ref="F21:F27">SUM(B21:E21)</f>
        <v>8005</v>
      </c>
      <c r="G21" s="278">
        <f aca="true" t="shared" si="9" ref="G21:G27">F21/$F$9</f>
        <v>0.0077581361090112615</v>
      </c>
      <c r="H21" s="275">
        <v>3209</v>
      </c>
      <c r="I21" s="276">
        <v>3414</v>
      </c>
      <c r="J21" s="277"/>
      <c r="K21" s="276"/>
      <c r="L21" s="277">
        <f aca="true" t="shared" si="10" ref="L21:L27">SUM(H21:K21)</f>
        <v>6623</v>
      </c>
      <c r="M21" s="279">
        <f aca="true" t="shared" si="11" ref="M21:M27">IF(ISERROR(F21/L21-1),"         /0",(F21/L21-1))</f>
        <v>0.20866676732598521</v>
      </c>
      <c r="N21" s="275">
        <v>18917</v>
      </c>
      <c r="O21" s="276">
        <v>18885</v>
      </c>
      <c r="P21" s="277"/>
      <c r="Q21" s="276"/>
      <c r="R21" s="277">
        <f aca="true" t="shared" si="12" ref="R21:R27">SUM(N21:Q21)</f>
        <v>37802</v>
      </c>
      <c r="S21" s="278">
        <f aca="true" t="shared" si="13" ref="S21:S27">R21/$R$9</f>
        <v>0.006411255533867361</v>
      </c>
      <c r="T21" s="275">
        <v>20364</v>
      </c>
      <c r="U21" s="276">
        <v>19307</v>
      </c>
      <c r="V21" s="277"/>
      <c r="W21" s="276"/>
      <c r="X21" s="277">
        <f aca="true" t="shared" si="14" ref="X21:X27">SUM(T21:W21)</f>
        <v>39671</v>
      </c>
      <c r="Y21" s="280">
        <f aca="true" t="shared" si="15" ref="Y21:Y27">IF(ISERROR(R21/X21-1),"         /0",(R21/X21-1))</f>
        <v>-0.04711250031509162</v>
      </c>
    </row>
    <row r="22" spans="1:25" ht="19.5" customHeight="1">
      <c r="A22" s="274" t="s">
        <v>287</v>
      </c>
      <c r="B22" s="275">
        <v>4005</v>
      </c>
      <c r="C22" s="276">
        <v>3854</v>
      </c>
      <c r="D22" s="277">
        <v>14</v>
      </c>
      <c r="E22" s="276">
        <v>0</v>
      </c>
      <c r="F22" s="277">
        <f>SUM(B22:E22)</f>
        <v>7873</v>
      </c>
      <c r="G22" s="278">
        <f>F22/$F$9</f>
        <v>0.007630206819018821</v>
      </c>
      <c r="H22" s="275">
        <v>4262</v>
      </c>
      <c r="I22" s="276">
        <v>4677</v>
      </c>
      <c r="J22" s="277"/>
      <c r="K22" s="276"/>
      <c r="L22" s="277">
        <f>SUM(H22:K22)</f>
        <v>8939</v>
      </c>
      <c r="M22" s="279">
        <f>IF(ISERROR(F22/L22-1),"         /0",(F22/L22-1))</f>
        <v>-0.11925271283141292</v>
      </c>
      <c r="N22" s="275">
        <v>20995</v>
      </c>
      <c r="O22" s="276">
        <v>23057</v>
      </c>
      <c r="P22" s="277">
        <v>16</v>
      </c>
      <c r="Q22" s="276"/>
      <c r="R22" s="277">
        <f>SUM(N22:Q22)</f>
        <v>44068</v>
      </c>
      <c r="S22" s="278">
        <f>R22/$R$9</f>
        <v>0.007473975156512007</v>
      </c>
      <c r="T22" s="275">
        <v>25143</v>
      </c>
      <c r="U22" s="276">
        <v>29948</v>
      </c>
      <c r="V22" s="277"/>
      <c r="W22" s="276">
        <v>50</v>
      </c>
      <c r="X22" s="277">
        <f>SUM(T22:W22)</f>
        <v>55141</v>
      </c>
      <c r="Y22" s="280">
        <f>IF(ISERROR(R22/X22-1),"         /0",(R22/X22-1))</f>
        <v>-0.20081246259589058</v>
      </c>
    </row>
    <row r="23" spans="1:25" ht="19.5" customHeight="1">
      <c r="A23" s="274" t="s">
        <v>288</v>
      </c>
      <c r="B23" s="275">
        <v>4119</v>
      </c>
      <c r="C23" s="276">
        <v>3503</v>
      </c>
      <c r="D23" s="277">
        <v>0</v>
      </c>
      <c r="E23" s="276">
        <v>0</v>
      </c>
      <c r="F23" s="277">
        <f t="shared" si="8"/>
        <v>7622</v>
      </c>
      <c r="G23" s="278">
        <f t="shared" si="9"/>
        <v>0.00738694733577562</v>
      </c>
      <c r="H23" s="275">
        <v>3636</v>
      </c>
      <c r="I23" s="276">
        <v>3099</v>
      </c>
      <c r="J23" s="277"/>
      <c r="K23" s="276"/>
      <c r="L23" s="277">
        <f t="shared" si="10"/>
        <v>6735</v>
      </c>
      <c r="M23" s="279">
        <f t="shared" si="11"/>
        <v>0.13170007423904972</v>
      </c>
      <c r="N23" s="275">
        <v>22131</v>
      </c>
      <c r="O23" s="276">
        <v>19531</v>
      </c>
      <c r="P23" s="277">
        <v>0</v>
      </c>
      <c r="Q23" s="276">
        <v>0</v>
      </c>
      <c r="R23" s="277">
        <f t="shared" si="12"/>
        <v>41662</v>
      </c>
      <c r="S23" s="278">
        <f t="shared" si="13"/>
        <v>0.007065915243954871</v>
      </c>
      <c r="T23" s="275">
        <v>20172</v>
      </c>
      <c r="U23" s="276">
        <v>17665</v>
      </c>
      <c r="V23" s="277">
        <v>1</v>
      </c>
      <c r="W23" s="276"/>
      <c r="X23" s="277">
        <f t="shared" si="14"/>
        <v>37838</v>
      </c>
      <c r="Y23" s="280">
        <f t="shared" si="15"/>
        <v>0.10106242401818277</v>
      </c>
    </row>
    <row r="24" spans="1:25" ht="19.5" customHeight="1">
      <c r="A24" s="274" t="s">
        <v>289</v>
      </c>
      <c r="B24" s="275">
        <v>3750</v>
      </c>
      <c r="C24" s="276">
        <v>3086</v>
      </c>
      <c r="D24" s="277">
        <v>0</v>
      </c>
      <c r="E24" s="276">
        <v>0</v>
      </c>
      <c r="F24" s="277">
        <f t="shared" si="8"/>
        <v>6836</v>
      </c>
      <c r="G24" s="278">
        <f t="shared" si="9"/>
        <v>0.006625186563547905</v>
      </c>
      <c r="H24" s="275">
        <v>3383</v>
      </c>
      <c r="I24" s="276">
        <v>3032</v>
      </c>
      <c r="J24" s="277"/>
      <c r="K24" s="276"/>
      <c r="L24" s="277">
        <f t="shared" si="10"/>
        <v>6415</v>
      </c>
      <c r="M24" s="279">
        <f t="shared" si="11"/>
        <v>0.06562743569758389</v>
      </c>
      <c r="N24" s="275">
        <v>16829</v>
      </c>
      <c r="O24" s="276">
        <v>15254</v>
      </c>
      <c r="P24" s="277">
        <v>4</v>
      </c>
      <c r="Q24" s="276"/>
      <c r="R24" s="277">
        <f t="shared" si="12"/>
        <v>32087</v>
      </c>
      <c r="S24" s="278">
        <f t="shared" si="13"/>
        <v>0.00544198604082329</v>
      </c>
      <c r="T24" s="275">
        <v>16043</v>
      </c>
      <c r="U24" s="276">
        <v>14010</v>
      </c>
      <c r="V24" s="277">
        <v>210</v>
      </c>
      <c r="W24" s="276">
        <v>240</v>
      </c>
      <c r="X24" s="277">
        <f t="shared" si="14"/>
        <v>30503</v>
      </c>
      <c r="Y24" s="280">
        <f t="shared" si="15"/>
        <v>0.05192931842769566</v>
      </c>
    </row>
    <row r="25" spans="1:25" ht="19.5" customHeight="1">
      <c r="A25" s="274" t="s">
        <v>290</v>
      </c>
      <c r="B25" s="275">
        <v>3325</v>
      </c>
      <c r="C25" s="276">
        <v>2531</v>
      </c>
      <c r="D25" s="277">
        <v>0</v>
      </c>
      <c r="E25" s="276">
        <v>0</v>
      </c>
      <c r="F25" s="277">
        <f t="shared" si="8"/>
        <v>5856</v>
      </c>
      <c r="G25" s="278">
        <f t="shared" si="9"/>
        <v>0.005675408501482817</v>
      </c>
      <c r="H25" s="275">
        <v>3634</v>
      </c>
      <c r="I25" s="276">
        <v>3199</v>
      </c>
      <c r="J25" s="277"/>
      <c r="K25" s="276"/>
      <c r="L25" s="277">
        <f t="shared" si="10"/>
        <v>6833</v>
      </c>
      <c r="M25" s="279">
        <f t="shared" si="11"/>
        <v>-0.14298258451631785</v>
      </c>
      <c r="N25" s="275">
        <v>21007</v>
      </c>
      <c r="O25" s="276">
        <v>16535</v>
      </c>
      <c r="P25" s="277"/>
      <c r="Q25" s="276"/>
      <c r="R25" s="277">
        <f t="shared" si="12"/>
        <v>37542</v>
      </c>
      <c r="S25" s="278">
        <f t="shared" si="13"/>
        <v>0.006367159283965094</v>
      </c>
      <c r="T25" s="275">
        <v>16841</v>
      </c>
      <c r="U25" s="276">
        <v>13334</v>
      </c>
      <c r="V25" s="277"/>
      <c r="W25" s="276"/>
      <c r="X25" s="277">
        <f t="shared" si="14"/>
        <v>30175</v>
      </c>
      <c r="Y25" s="280">
        <f t="shared" si="15"/>
        <v>0.2441425020712511</v>
      </c>
    </row>
    <row r="26" spans="1:25" ht="19.5" customHeight="1">
      <c r="A26" s="274" t="s">
        <v>291</v>
      </c>
      <c r="B26" s="275">
        <v>2647</v>
      </c>
      <c r="C26" s="276">
        <v>2876</v>
      </c>
      <c r="D26" s="277">
        <v>0</v>
      </c>
      <c r="E26" s="276">
        <v>0</v>
      </c>
      <c r="F26" s="277">
        <f t="shared" si="8"/>
        <v>5523</v>
      </c>
      <c r="G26" s="278">
        <f t="shared" si="9"/>
        <v>0.005352677792638251</v>
      </c>
      <c r="H26" s="275">
        <v>2763</v>
      </c>
      <c r="I26" s="276">
        <v>2943</v>
      </c>
      <c r="J26" s="277"/>
      <c r="K26" s="276"/>
      <c r="L26" s="277">
        <f t="shared" si="10"/>
        <v>5706</v>
      </c>
      <c r="M26" s="279">
        <f t="shared" si="11"/>
        <v>-0.03207150368033651</v>
      </c>
      <c r="N26" s="275">
        <v>15581</v>
      </c>
      <c r="O26" s="276">
        <v>15296</v>
      </c>
      <c r="P26" s="277"/>
      <c r="Q26" s="276">
        <v>0</v>
      </c>
      <c r="R26" s="277">
        <f t="shared" si="12"/>
        <v>30877</v>
      </c>
      <c r="S26" s="278">
        <f t="shared" si="13"/>
        <v>0.005236768877816584</v>
      </c>
      <c r="T26" s="275">
        <v>15366</v>
      </c>
      <c r="U26" s="276">
        <v>15272</v>
      </c>
      <c r="V26" s="277"/>
      <c r="W26" s="276"/>
      <c r="X26" s="277">
        <f t="shared" si="14"/>
        <v>30638</v>
      </c>
      <c r="Y26" s="280">
        <f t="shared" si="15"/>
        <v>0.007800770285266712</v>
      </c>
    </row>
    <row r="27" spans="1:25" ht="19.5" customHeight="1">
      <c r="A27" s="274" t="s">
        <v>292</v>
      </c>
      <c r="B27" s="275">
        <v>2462</v>
      </c>
      <c r="C27" s="276">
        <v>2331</v>
      </c>
      <c r="D27" s="277">
        <v>0</v>
      </c>
      <c r="E27" s="276">
        <v>0</v>
      </c>
      <c r="F27" s="277">
        <f t="shared" si="8"/>
        <v>4793</v>
      </c>
      <c r="G27" s="278">
        <f t="shared" si="9"/>
        <v>0.004645190052528542</v>
      </c>
      <c r="H27" s="275">
        <v>3361</v>
      </c>
      <c r="I27" s="276">
        <v>3191</v>
      </c>
      <c r="J27" s="277"/>
      <c r="K27" s="276"/>
      <c r="L27" s="277">
        <f t="shared" si="10"/>
        <v>6552</v>
      </c>
      <c r="M27" s="279">
        <f t="shared" si="11"/>
        <v>-0.2684676434676435</v>
      </c>
      <c r="N27" s="275">
        <v>18144</v>
      </c>
      <c r="O27" s="276">
        <v>18344</v>
      </c>
      <c r="P27" s="277">
        <v>6</v>
      </c>
      <c r="Q27" s="276"/>
      <c r="R27" s="277">
        <f t="shared" si="12"/>
        <v>36494</v>
      </c>
      <c r="S27" s="278">
        <f t="shared" si="13"/>
        <v>0.0061894174766667235</v>
      </c>
      <c r="T27" s="275">
        <v>19297</v>
      </c>
      <c r="U27" s="276">
        <v>17804</v>
      </c>
      <c r="V27" s="277">
        <v>1</v>
      </c>
      <c r="W27" s="276">
        <v>4</v>
      </c>
      <c r="X27" s="277">
        <f t="shared" si="14"/>
        <v>37106</v>
      </c>
      <c r="Y27" s="280">
        <f t="shared" si="15"/>
        <v>-0.016493289494960428</v>
      </c>
    </row>
    <row r="28" spans="1:25" ht="19.5" customHeight="1">
      <c r="A28" s="274" t="s">
        <v>293</v>
      </c>
      <c r="B28" s="275">
        <v>2325</v>
      </c>
      <c r="C28" s="276">
        <v>2172</v>
      </c>
      <c r="D28" s="277">
        <v>5</v>
      </c>
      <c r="E28" s="276">
        <v>0</v>
      </c>
      <c r="F28" s="277">
        <f t="shared" si="0"/>
        <v>4502</v>
      </c>
      <c r="G28" s="278">
        <f t="shared" si="1"/>
        <v>0.004363164117772479</v>
      </c>
      <c r="H28" s="275">
        <v>2490</v>
      </c>
      <c r="I28" s="276">
        <v>2463</v>
      </c>
      <c r="J28" s="277"/>
      <c r="K28" s="276"/>
      <c r="L28" s="277">
        <f t="shared" si="2"/>
        <v>4953</v>
      </c>
      <c r="M28" s="279">
        <f t="shared" si="3"/>
        <v>-0.09105592570159504</v>
      </c>
      <c r="N28" s="275">
        <v>11712</v>
      </c>
      <c r="O28" s="276">
        <v>11459</v>
      </c>
      <c r="P28" s="277">
        <v>5</v>
      </c>
      <c r="Q28" s="276"/>
      <c r="R28" s="277">
        <f t="shared" si="4"/>
        <v>23176</v>
      </c>
      <c r="S28" s="278">
        <f t="shared" si="5"/>
        <v>0.003930671875903655</v>
      </c>
      <c r="T28" s="275">
        <v>12992</v>
      </c>
      <c r="U28" s="276">
        <v>12401</v>
      </c>
      <c r="V28" s="277"/>
      <c r="W28" s="276">
        <v>43</v>
      </c>
      <c r="X28" s="277">
        <f t="shared" si="6"/>
        <v>25436</v>
      </c>
      <c r="Y28" s="280">
        <f t="shared" si="7"/>
        <v>-0.08885044818367671</v>
      </c>
    </row>
    <row r="29" spans="1:25" ht="19.5" customHeight="1">
      <c r="A29" s="274" t="s">
        <v>294</v>
      </c>
      <c r="B29" s="275">
        <v>2088</v>
      </c>
      <c r="C29" s="276">
        <v>2185</v>
      </c>
      <c r="D29" s="277">
        <v>0</v>
      </c>
      <c r="E29" s="276">
        <v>0</v>
      </c>
      <c r="F29" s="277">
        <f t="shared" si="0"/>
        <v>4273</v>
      </c>
      <c r="G29" s="278">
        <f t="shared" si="1"/>
        <v>0.0041412261828613515</v>
      </c>
      <c r="H29" s="275">
        <v>1376</v>
      </c>
      <c r="I29" s="276">
        <v>1807</v>
      </c>
      <c r="J29" s="277"/>
      <c r="K29" s="276"/>
      <c r="L29" s="277">
        <f t="shared" si="2"/>
        <v>3183</v>
      </c>
      <c r="M29" s="279">
        <f t="shared" si="3"/>
        <v>0.34244423499842913</v>
      </c>
      <c r="N29" s="275">
        <v>9742</v>
      </c>
      <c r="O29" s="276">
        <v>10841</v>
      </c>
      <c r="P29" s="277"/>
      <c r="Q29" s="276"/>
      <c r="R29" s="277">
        <f t="shared" si="4"/>
        <v>20583</v>
      </c>
      <c r="S29" s="278">
        <f t="shared" si="5"/>
        <v>0.0034908965836091188</v>
      </c>
      <c r="T29" s="275">
        <v>11936</v>
      </c>
      <c r="U29" s="276">
        <v>7599</v>
      </c>
      <c r="V29" s="277"/>
      <c r="W29" s="276"/>
      <c r="X29" s="277">
        <f t="shared" si="6"/>
        <v>19535</v>
      </c>
      <c r="Y29" s="280">
        <f t="shared" si="7"/>
        <v>0.053647299718454056</v>
      </c>
    </row>
    <row r="30" spans="1:25" ht="19.5" customHeight="1">
      <c r="A30" s="274" t="s">
        <v>295</v>
      </c>
      <c r="B30" s="275">
        <v>1593</v>
      </c>
      <c r="C30" s="276">
        <v>1150</v>
      </c>
      <c r="D30" s="277">
        <v>0</v>
      </c>
      <c r="E30" s="276">
        <v>0</v>
      </c>
      <c r="F30" s="277">
        <f t="shared" si="0"/>
        <v>2743</v>
      </c>
      <c r="G30" s="278">
        <f t="shared" si="1"/>
        <v>0.0026584094124944275</v>
      </c>
      <c r="H30" s="275">
        <v>705</v>
      </c>
      <c r="I30" s="276">
        <v>444</v>
      </c>
      <c r="J30" s="277"/>
      <c r="K30" s="276"/>
      <c r="L30" s="277">
        <f t="shared" si="2"/>
        <v>1149</v>
      </c>
      <c r="M30" s="279">
        <f t="shared" si="3"/>
        <v>1.3872932985204525</v>
      </c>
      <c r="N30" s="275">
        <v>4902</v>
      </c>
      <c r="O30" s="276">
        <v>2421</v>
      </c>
      <c r="P30" s="277"/>
      <c r="Q30" s="276"/>
      <c r="R30" s="277">
        <f t="shared" si="4"/>
        <v>7323</v>
      </c>
      <c r="S30" s="278">
        <f t="shared" si="5"/>
        <v>0.001241987838593479</v>
      </c>
      <c r="T30" s="275">
        <v>3218</v>
      </c>
      <c r="U30" s="276">
        <v>1897</v>
      </c>
      <c r="V30" s="277"/>
      <c r="W30" s="276"/>
      <c r="X30" s="277">
        <f t="shared" si="6"/>
        <v>5115</v>
      </c>
      <c r="Y30" s="280">
        <f t="shared" si="7"/>
        <v>0.4316715542521994</v>
      </c>
    </row>
    <row r="31" spans="1:25" ht="19.5" customHeight="1">
      <c r="A31" s="274" t="s">
        <v>296</v>
      </c>
      <c r="B31" s="275">
        <v>1224</v>
      </c>
      <c r="C31" s="276">
        <v>1259</v>
      </c>
      <c r="D31" s="277">
        <v>14</v>
      </c>
      <c r="E31" s="276">
        <v>0</v>
      </c>
      <c r="F31" s="277">
        <f t="shared" si="0"/>
        <v>2497</v>
      </c>
      <c r="G31" s="278">
        <f t="shared" si="1"/>
        <v>0.0024199957356903336</v>
      </c>
      <c r="H31" s="275">
        <v>1341</v>
      </c>
      <c r="I31" s="276">
        <v>1284</v>
      </c>
      <c r="J31" s="277">
        <v>1</v>
      </c>
      <c r="K31" s="276"/>
      <c r="L31" s="277">
        <f t="shared" si="2"/>
        <v>2626</v>
      </c>
      <c r="M31" s="279">
        <f t="shared" si="3"/>
        <v>-0.049124143183549074</v>
      </c>
      <c r="N31" s="275">
        <v>8221</v>
      </c>
      <c r="O31" s="276">
        <v>6435</v>
      </c>
      <c r="P31" s="277">
        <v>41</v>
      </c>
      <c r="Q31" s="276">
        <v>0</v>
      </c>
      <c r="R31" s="277">
        <f t="shared" si="4"/>
        <v>14697</v>
      </c>
      <c r="S31" s="278">
        <f t="shared" si="5"/>
        <v>0.0024926253262062487</v>
      </c>
      <c r="T31" s="275">
        <v>7482</v>
      </c>
      <c r="U31" s="276">
        <v>5939</v>
      </c>
      <c r="V31" s="277">
        <v>26</v>
      </c>
      <c r="W31" s="276">
        <v>22</v>
      </c>
      <c r="X31" s="277">
        <f t="shared" si="6"/>
        <v>13469</v>
      </c>
      <c r="Y31" s="280">
        <f t="shared" si="7"/>
        <v>0.09117232162744071</v>
      </c>
    </row>
    <row r="32" spans="1:25" ht="19.5" customHeight="1">
      <c r="A32" s="274" t="s">
        <v>297</v>
      </c>
      <c r="B32" s="275">
        <v>1165</v>
      </c>
      <c r="C32" s="276">
        <v>1188</v>
      </c>
      <c r="D32" s="277">
        <v>0</v>
      </c>
      <c r="E32" s="276">
        <v>0</v>
      </c>
      <c r="F32" s="277">
        <f t="shared" si="0"/>
        <v>2353</v>
      </c>
      <c r="G32" s="278">
        <f t="shared" si="1"/>
        <v>0.002280436510244035</v>
      </c>
      <c r="H32" s="275">
        <v>1299</v>
      </c>
      <c r="I32" s="276">
        <v>1421</v>
      </c>
      <c r="J32" s="277"/>
      <c r="K32" s="276"/>
      <c r="L32" s="277">
        <f t="shared" si="2"/>
        <v>2720</v>
      </c>
      <c r="M32" s="279">
        <f t="shared" si="3"/>
        <v>-0.13492647058823526</v>
      </c>
      <c r="N32" s="275">
        <v>4758</v>
      </c>
      <c r="O32" s="276">
        <v>4539</v>
      </c>
      <c r="P32" s="277"/>
      <c r="Q32" s="276"/>
      <c r="R32" s="277">
        <f t="shared" si="4"/>
        <v>9297</v>
      </c>
      <c r="S32" s="278">
        <f t="shared" si="5"/>
        <v>0.0015767801359283862</v>
      </c>
      <c r="T32" s="275">
        <v>5904</v>
      </c>
      <c r="U32" s="276">
        <v>6286</v>
      </c>
      <c r="V32" s="277"/>
      <c r="W32" s="276"/>
      <c r="X32" s="277">
        <f t="shared" si="6"/>
        <v>12190</v>
      </c>
      <c r="Y32" s="280">
        <f t="shared" si="7"/>
        <v>-0.23732567678424943</v>
      </c>
    </row>
    <row r="33" spans="1:25" ht="19.5" customHeight="1">
      <c r="A33" s="274" t="s">
        <v>298</v>
      </c>
      <c r="B33" s="275">
        <v>674</v>
      </c>
      <c r="C33" s="276">
        <v>703</v>
      </c>
      <c r="D33" s="277">
        <v>0</v>
      </c>
      <c r="E33" s="276">
        <v>0</v>
      </c>
      <c r="F33" s="277">
        <f t="shared" si="0"/>
        <v>1377</v>
      </c>
      <c r="G33" s="278">
        <f t="shared" si="1"/>
        <v>0.001334535093330232</v>
      </c>
      <c r="H33" s="275">
        <v>1085</v>
      </c>
      <c r="I33" s="276">
        <v>943</v>
      </c>
      <c r="J33" s="277"/>
      <c r="K33" s="276"/>
      <c r="L33" s="277">
        <f t="shared" si="2"/>
        <v>2028</v>
      </c>
      <c r="M33" s="279">
        <f t="shared" si="3"/>
        <v>-0.32100591715976334</v>
      </c>
      <c r="N33" s="275">
        <v>5342</v>
      </c>
      <c r="O33" s="276">
        <v>4827</v>
      </c>
      <c r="P33" s="277"/>
      <c r="Q33" s="276"/>
      <c r="R33" s="277">
        <f t="shared" si="4"/>
        <v>10169</v>
      </c>
      <c r="S33" s="278">
        <f t="shared" si="5"/>
        <v>0.001724672174062145</v>
      </c>
      <c r="T33" s="275">
        <v>6384</v>
      </c>
      <c r="U33" s="276">
        <v>5704</v>
      </c>
      <c r="V33" s="277"/>
      <c r="W33" s="276"/>
      <c r="X33" s="277">
        <f t="shared" si="6"/>
        <v>12088</v>
      </c>
      <c r="Y33" s="280">
        <f t="shared" si="7"/>
        <v>-0.15875248180013235</v>
      </c>
    </row>
    <row r="34" spans="1:25" ht="19.5" customHeight="1">
      <c r="A34" s="274" t="s">
        <v>299</v>
      </c>
      <c r="B34" s="275">
        <v>498</v>
      </c>
      <c r="C34" s="276">
        <v>804</v>
      </c>
      <c r="D34" s="277">
        <v>0</v>
      </c>
      <c r="E34" s="276">
        <v>0</v>
      </c>
      <c r="F34" s="277">
        <f t="shared" si="0"/>
        <v>1302</v>
      </c>
      <c r="G34" s="278">
        <f t="shared" si="1"/>
        <v>0.0012618479967436182</v>
      </c>
      <c r="H34" s="275">
        <v>1725</v>
      </c>
      <c r="I34" s="276">
        <v>1864</v>
      </c>
      <c r="J34" s="277"/>
      <c r="K34" s="276"/>
      <c r="L34" s="277">
        <f t="shared" si="2"/>
        <v>3589</v>
      </c>
      <c r="M34" s="279">
        <f t="shared" si="3"/>
        <v>-0.6372248537196991</v>
      </c>
      <c r="N34" s="275">
        <v>2467</v>
      </c>
      <c r="O34" s="276">
        <v>2930</v>
      </c>
      <c r="P34" s="277"/>
      <c r="Q34" s="276"/>
      <c r="R34" s="277">
        <f t="shared" si="4"/>
        <v>5397</v>
      </c>
      <c r="S34" s="278">
        <f t="shared" si="5"/>
        <v>0.0009153363873943746</v>
      </c>
      <c r="T34" s="275">
        <v>11793</v>
      </c>
      <c r="U34" s="276">
        <v>10601</v>
      </c>
      <c r="V34" s="277"/>
      <c r="W34" s="276"/>
      <c r="X34" s="277">
        <f t="shared" si="6"/>
        <v>22394</v>
      </c>
      <c r="Y34" s="280">
        <f t="shared" si="7"/>
        <v>-0.7589979458783602</v>
      </c>
    </row>
    <row r="35" spans="1:25" ht="19.5" customHeight="1">
      <c r="A35" s="274" t="s">
        <v>300</v>
      </c>
      <c r="B35" s="275">
        <v>477</v>
      </c>
      <c r="C35" s="276">
        <v>244</v>
      </c>
      <c r="D35" s="277">
        <v>0</v>
      </c>
      <c r="E35" s="276">
        <v>0</v>
      </c>
      <c r="F35" s="277">
        <f t="shared" si="0"/>
        <v>721</v>
      </c>
      <c r="G35" s="278">
        <f t="shared" si="1"/>
        <v>0.0006987652885193154</v>
      </c>
      <c r="H35" s="275">
        <v>189</v>
      </c>
      <c r="I35" s="276">
        <v>278</v>
      </c>
      <c r="J35" s="277"/>
      <c r="K35" s="276"/>
      <c r="L35" s="277">
        <f t="shared" si="2"/>
        <v>467</v>
      </c>
      <c r="M35" s="279">
        <f t="shared" si="3"/>
        <v>0.54389721627409</v>
      </c>
      <c r="N35" s="275">
        <v>2501</v>
      </c>
      <c r="O35" s="276">
        <v>1407</v>
      </c>
      <c r="P35" s="277"/>
      <c r="Q35" s="276"/>
      <c r="R35" s="277">
        <f t="shared" si="4"/>
        <v>3908</v>
      </c>
      <c r="S35" s="278">
        <f t="shared" si="5"/>
        <v>0.0006628005562233123</v>
      </c>
      <c r="T35" s="275">
        <v>1309</v>
      </c>
      <c r="U35" s="276">
        <v>1372</v>
      </c>
      <c r="V35" s="277"/>
      <c r="W35" s="276"/>
      <c r="X35" s="277">
        <f t="shared" si="6"/>
        <v>2681</v>
      </c>
      <c r="Y35" s="280">
        <f t="shared" si="7"/>
        <v>0.45766505035434535</v>
      </c>
    </row>
    <row r="36" spans="1:25" ht="19.5" customHeight="1" thickBot="1">
      <c r="A36" s="281" t="s">
        <v>275</v>
      </c>
      <c r="B36" s="282">
        <v>31871</v>
      </c>
      <c r="C36" s="283">
        <v>34265</v>
      </c>
      <c r="D36" s="284">
        <v>24</v>
      </c>
      <c r="E36" s="283">
        <v>94</v>
      </c>
      <c r="F36" s="284">
        <f t="shared" si="0"/>
        <v>66254</v>
      </c>
      <c r="G36" s="285">
        <f t="shared" si="1"/>
        <v>0.06421081196332694</v>
      </c>
      <c r="H36" s="282">
        <v>30963</v>
      </c>
      <c r="I36" s="283">
        <v>31075</v>
      </c>
      <c r="J36" s="284">
        <v>23</v>
      </c>
      <c r="K36" s="283">
        <v>10</v>
      </c>
      <c r="L36" s="284">
        <f t="shared" si="2"/>
        <v>62071</v>
      </c>
      <c r="M36" s="286">
        <f t="shared" si="3"/>
        <v>0.0673905688646872</v>
      </c>
      <c r="N36" s="282">
        <v>167479</v>
      </c>
      <c r="O36" s="283">
        <v>159385</v>
      </c>
      <c r="P36" s="284">
        <v>167</v>
      </c>
      <c r="Q36" s="283">
        <v>196</v>
      </c>
      <c r="R36" s="284">
        <f t="shared" si="4"/>
        <v>327227</v>
      </c>
      <c r="S36" s="285">
        <f t="shared" si="5"/>
        <v>0.05549801371834334</v>
      </c>
      <c r="T36" s="282">
        <v>150219</v>
      </c>
      <c r="U36" s="283">
        <v>141273</v>
      </c>
      <c r="V36" s="284">
        <v>4461</v>
      </c>
      <c r="W36" s="283">
        <v>138</v>
      </c>
      <c r="X36" s="284">
        <f t="shared" si="6"/>
        <v>296091</v>
      </c>
      <c r="Y36" s="287">
        <f t="shared" si="7"/>
        <v>0.10515686055976037</v>
      </c>
    </row>
    <row r="37" spans="1:25" s="119" customFormat="1" ht="19.5" customHeight="1">
      <c r="A37" s="126" t="s">
        <v>54</v>
      </c>
      <c r="B37" s="123">
        <f>SUM(B38:B56)</f>
        <v>127021</v>
      </c>
      <c r="C37" s="122">
        <f>SUM(C38:C56)</f>
        <v>114601</v>
      </c>
      <c r="D37" s="121">
        <f>SUM(D38:D56)</f>
        <v>175</v>
      </c>
      <c r="E37" s="122">
        <f>SUM(E38:E56)</f>
        <v>65</v>
      </c>
      <c r="F37" s="121">
        <f t="shared" si="0"/>
        <v>241862</v>
      </c>
      <c r="G37" s="124">
        <f t="shared" si="1"/>
        <v>0.23440328739508828</v>
      </c>
      <c r="H37" s="123">
        <f>SUM(H38:H56)</f>
        <v>121122</v>
      </c>
      <c r="I37" s="122">
        <f>SUM(I38:I56)</f>
        <v>109813</v>
      </c>
      <c r="J37" s="121">
        <f>SUM(J38:J56)</f>
        <v>99</v>
      </c>
      <c r="K37" s="122">
        <f>SUM(K38:K56)</f>
        <v>25</v>
      </c>
      <c r="L37" s="121">
        <f t="shared" si="2"/>
        <v>231059</v>
      </c>
      <c r="M37" s="125">
        <f t="shared" si="3"/>
        <v>0.0467542921937687</v>
      </c>
      <c r="N37" s="123">
        <f>SUM(N38:N56)</f>
        <v>763766</v>
      </c>
      <c r="O37" s="122">
        <f>SUM(O38:O56)</f>
        <v>748282</v>
      </c>
      <c r="P37" s="121">
        <f>SUM(P38:P56)</f>
        <v>2278</v>
      </c>
      <c r="Q37" s="122">
        <f>SUM(Q38:Q56)</f>
        <v>2526</v>
      </c>
      <c r="R37" s="121">
        <f t="shared" si="4"/>
        <v>1516852</v>
      </c>
      <c r="S37" s="124">
        <f t="shared" si="5"/>
        <v>0.2572595571413622</v>
      </c>
      <c r="T37" s="123">
        <f>SUM(T38:T56)</f>
        <v>715355</v>
      </c>
      <c r="U37" s="122">
        <f>SUM(U38:U56)</f>
        <v>698757</v>
      </c>
      <c r="V37" s="121">
        <f>SUM(V38:V56)</f>
        <v>4442</v>
      </c>
      <c r="W37" s="122">
        <f>SUM(W38:W56)</f>
        <v>3459</v>
      </c>
      <c r="X37" s="121">
        <f t="shared" si="6"/>
        <v>1422013</v>
      </c>
      <c r="Y37" s="120">
        <f t="shared" si="7"/>
        <v>0.06669348311161705</v>
      </c>
    </row>
    <row r="38" spans="1:25" ht="19.5" customHeight="1">
      <c r="A38" s="267" t="s">
        <v>301</v>
      </c>
      <c r="B38" s="268">
        <v>21680</v>
      </c>
      <c r="C38" s="269">
        <v>15191</v>
      </c>
      <c r="D38" s="270">
        <v>0</v>
      </c>
      <c r="E38" s="269">
        <v>0</v>
      </c>
      <c r="F38" s="270">
        <f t="shared" si="0"/>
        <v>36871</v>
      </c>
      <c r="G38" s="271">
        <f t="shared" si="1"/>
        <v>0.03573394584326724</v>
      </c>
      <c r="H38" s="268">
        <v>20422</v>
      </c>
      <c r="I38" s="269">
        <v>18582</v>
      </c>
      <c r="J38" s="270">
        <v>71</v>
      </c>
      <c r="K38" s="269"/>
      <c r="L38" s="270">
        <f t="shared" si="2"/>
        <v>39075</v>
      </c>
      <c r="M38" s="272">
        <f t="shared" si="3"/>
        <v>-0.056404350607805465</v>
      </c>
      <c r="N38" s="268">
        <v>121217</v>
      </c>
      <c r="O38" s="269">
        <v>107287</v>
      </c>
      <c r="P38" s="270">
        <v>59</v>
      </c>
      <c r="Q38" s="269">
        <v>9</v>
      </c>
      <c r="R38" s="270">
        <f t="shared" si="4"/>
        <v>228572</v>
      </c>
      <c r="S38" s="271">
        <f t="shared" si="5"/>
        <v>0.038766030894850284</v>
      </c>
      <c r="T38" s="288">
        <v>120272</v>
      </c>
      <c r="U38" s="269">
        <v>117469</v>
      </c>
      <c r="V38" s="270">
        <v>142</v>
      </c>
      <c r="W38" s="269">
        <v>100</v>
      </c>
      <c r="X38" s="270">
        <f t="shared" si="6"/>
        <v>237983</v>
      </c>
      <c r="Y38" s="273">
        <f t="shared" si="7"/>
        <v>-0.039544841438253986</v>
      </c>
    </row>
    <row r="39" spans="1:25" ht="19.5" customHeight="1">
      <c r="A39" s="274" t="s">
        <v>302</v>
      </c>
      <c r="B39" s="275">
        <v>17687</v>
      </c>
      <c r="C39" s="276">
        <v>13565</v>
      </c>
      <c r="D39" s="277">
        <v>7</v>
      </c>
      <c r="E39" s="276">
        <v>7</v>
      </c>
      <c r="F39" s="277">
        <f t="shared" si="0"/>
        <v>31266</v>
      </c>
      <c r="G39" s="278">
        <f t="shared" si="1"/>
        <v>0.03030179682502762</v>
      </c>
      <c r="H39" s="275">
        <v>16483</v>
      </c>
      <c r="I39" s="276">
        <v>12389</v>
      </c>
      <c r="J39" s="277"/>
      <c r="K39" s="276"/>
      <c r="L39" s="277">
        <f t="shared" si="2"/>
        <v>28872</v>
      </c>
      <c r="M39" s="279">
        <f t="shared" si="3"/>
        <v>0.08291770573566093</v>
      </c>
      <c r="N39" s="275">
        <v>97132</v>
      </c>
      <c r="O39" s="276">
        <v>92630</v>
      </c>
      <c r="P39" s="277">
        <v>87</v>
      </c>
      <c r="Q39" s="276">
        <v>189</v>
      </c>
      <c r="R39" s="277">
        <f t="shared" si="4"/>
        <v>190038</v>
      </c>
      <c r="S39" s="278">
        <f t="shared" si="5"/>
        <v>0.032230627457411926</v>
      </c>
      <c r="T39" s="289">
        <v>94265</v>
      </c>
      <c r="U39" s="276">
        <v>88802</v>
      </c>
      <c r="V39" s="277">
        <v>3</v>
      </c>
      <c r="W39" s="276">
        <v>3</v>
      </c>
      <c r="X39" s="277">
        <f t="shared" si="6"/>
        <v>183073</v>
      </c>
      <c r="Y39" s="280">
        <f t="shared" si="7"/>
        <v>0.03804493289562094</v>
      </c>
    </row>
    <row r="40" spans="1:25" ht="19.5" customHeight="1">
      <c r="A40" s="274" t="s">
        <v>303</v>
      </c>
      <c r="B40" s="275">
        <v>14140</v>
      </c>
      <c r="C40" s="276">
        <v>14610</v>
      </c>
      <c r="D40" s="277">
        <v>0</v>
      </c>
      <c r="E40" s="276">
        <v>0</v>
      </c>
      <c r="F40" s="277">
        <f t="shared" si="0"/>
        <v>28750</v>
      </c>
      <c r="G40" s="278">
        <f t="shared" si="1"/>
        <v>0.02786338702486868</v>
      </c>
      <c r="H40" s="275">
        <v>14962</v>
      </c>
      <c r="I40" s="276">
        <v>13897</v>
      </c>
      <c r="J40" s="277">
        <v>0</v>
      </c>
      <c r="K40" s="276"/>
      <c r="L40" s="277">
        <f t="shared" si="2"/>
        <v>28859</v>
      </c>
      <c r="M40" s="279">
        <f t="shared" si="3"/>
        <v>-0.0037769846495027126</v>
      </c>
      <c r="N40" s="275">
        <v>88112</v>
      </c>
      <c r="O40" s="276">
        <v>89187</v>
      </c>
      <c r="P40" s="277">
        <v>61</v>
      </c>
      <c r="Q40" s="276">
        <v>65</v>
      </c>
      <c r="R40" s="277">
        <f t="shared" si="4"/>
        <v>177425</v>
      </c>
      <c r="S40" s="278">
        <f t="shared" si="5"/>
        <v>0.03009145053426847</v>
      </c>
      <c r="T40" s="289">
        <v>88644</v>
      </c>
      <c r="U40" s="276">
        <v>81228</v>
      </c>
      <c r="V40" s="277">
        <v>0</v>
      </c>
      <c r="W40" s="276">
        <v>0</v>
      </c>
      <c r="X40" s="277">
        <f t="shared" si="6"/>
        <v>169872</v>
      </c>
      <c r="Y40" s="280">
        <f t="shared" si="7"/>
        <v>0.044462889705189745</v>
      </c>
    </row>
    <row r="41" spans="1:25" ht="19.5" customHeight="1">
      <c r="A41" s="274" t="s">
        <v>304</v>
      </c>
      <c r="B41" s="275">
        <v>11573</v>
      </c>
      <c r="C41" s="276">
        <v>12000</v>
      </c>
      <c r="D41" s="277">
        <v>0</v>
      </c>
      <c r="E41" s="276">
        <v>0</v>
      </c>
      <c r="F41" s="277">
        <f t="shared" si="0"/>
        <v>23573</v>
      </c>
      <c r="G41" s="278">
        <f t="shared" si="1"/>
        <v>0.022846039037816672</v>
      </c>
      <c r="H41" s="275">
        <v>9334</v>
      </c>
      <c r="I41" s="276">
        <v>8846</v>
      </c>
      <c r="J41" s="277">
        <v>1</v>
      </c>
      <c r="K41" s="276"/>
      <c r="L41" s="277">
        <f t="shared" si="2"/>
        <v>18181</v>
      </c>
      <c r="M41" s="279" t="s">
        <v>45</v>
      </c>
      <c r="N41" s="275">
        <v>75664</v>
      </c>
      <c r="O41" s="276">
        <v>78377</v>
      </c>
      <c r="P41" s="277">
        <v>171</v>
      </c>
      <c r="Q41" s="276">
        <v>168</v>
      </c>
      <c r="R41" s="277">
        <f t="shared" si="4"/>
        <v>154380</v>
      </c>
      <c r="S41" s="278">
        <f t="shared" si="5"/>
        <v>0.02618299638427711</v>
      </c>
      <c r="T41" s="289">
        <v>71057</v>
      </c>
      <c r="U41" s="276">
        <v>66955</v>
      </c>
      <c r="V41" s="277">
        <v>1</v>
      </c>
      <c r="W41" s="276"/>
      <c r="X41" s="277">
        <f t="shared" si="6"/>
        <v>138013</v>
      </c>
      <c r="Y41" s="280">
        <f t="shared" si="7"/>
        <v>0.11859027772746056</v>
      </c>
    </row>
    <row r="42" spans="1:25" ht="19.5" customHeight="1">
      <c r="A42" s="274" t="s">
        <v>305</v>
      </c>
      <c r="B42" s="275">
        <v>10461</v>
      </c>
      <c r="C42" s="276">
        <v>7225</v>
      </c>
      <c r="D42" s="277">
        <v>0</v>
      </c>
      <c r="E42" s="276">
        <v>0</v>
      </c>
      <c r="F42" s="277">
        <f t="shared" si="0"/>
        <v>17686</v>
      </c>
      <c r="G42" s="278">
        <f t="shared" si="1"/>
        <v>0.01714058653641139</v>
      </c>
      <c r="H42" s="275">
        <v>8262</v>
      </c>
      <c r="I42" s="276">
        <v>5716</v>
      </c>
      <c r="J42" s="277"/>
      <c r="K42" s="276"/>
      <c r="L42" s="277">
        <f t="shared" si="2"/>
        <v>13978</v>
      </c>
      <c r="M42" s="279">
        <f t="shared" si="3"/>
        <v>0.2652740020031479</v>
      </c>
      <c r="N42" s="275">
        <v>56202</v>
      </c>
      <c r="O42" s="276">
        <v>57488</v>
      </c>
      <c r="P42" s="277">
        <v>15</v>
      </c>
      <c r="Q42" s="276">
        <v>14</v>
      </c>
      <c r="R42" s="277">
        <f t="shared" si="4"/>
        <v>113719</v>
      </c>
      <c r="S42" s="278">
        <f t="shared" si="5"/>
        <v>0.019286851702445967</v>
      </c>
      <c r="T42" s="289">
        <v>47854</v>
      </c>
      <c r="U42" s="276">
        <v>49649</v>
      </c>
      <c r="V42" s="277">
        <v>8</v>
      </c>
      <c r="W42" s="276">
        <v>1</v>
      </c>
      <c r="X42" s="277">
        <f t="shared" si="6"/>
        <v>97512</v>
      </c>
      <c r="Y42" s="280">
        <f t="shared" si="7"/>
        <v>0.1662051850028714</v>
      </c>
    </row>
    <row r="43" spans="1:25" ht="19.5" customHeight="1">
      <c r="A43" s="274" t="s">
        <v>306</v>
      </c>
      <c r="B43" s="275">
        <v>8596</v>
      </c>
      <c r="C43" s="276">
        <v>9065</v>
      </c>
      <c r="D43" s="277">
        <v>0</v>
      </c>
      <c r="E43" s="276">
        <v>0</v>
      </c>
      <c r="F43" s="277">
        <f t="shared" si="0"/>
        <v>17661</v>
      </c>
      <c r="G43" s="278">
        <f t="shared" si="1"/>
        <v>0.017116357504215852</v>
      </c>
      <c r="H43" s="275">
        <v>9645</v>
      </c>
      <c r="I43" s="276">
        <v>9879</v>
      </c>
      <c r="J43" s="277"/>
      <c r="K43" s="276">
        <v>0</v>
      </c>
      <c r="L43" s="277">
        <f t="shared" si="2"/>
        <v>19524</v>
      </c>
      <c r="M43" s="279">
        <f t="shared" si="3"/>
        <v>-0.09542102028272892</v>
      </c>
      <c r="N43" s="275">
        <v>54956</v>
      </c>
      <c r="O43" s="276">
        <v>53973</v>
      </c>
      <c r="P43" s="277"/>
      <c r="Q43" s="276">
        <v>68</v>
      </c>
      <c r="R43" s="277">
        <f t="shared" si="4"/>
        <v>108997</v>
      </c>
      <c r="S43" s="278">
        <f t="shared" si="5"/>
        <v>0.018485995963836325</v>
      </c>
      <c r="T43" s="289">
        <v>56175</v>
      </c>
      <c r="U43" s="276">
        <v>55228</v>
      </c>
      <c r="V43" s="277">
        <v>316</v>
      </c>
      <c r="W43" s="276">
        <v>462</v>
      </c>
      <c r="X43" s="277">
        <f t="shared" si="6"/>
        <v>112181</v>
      </c>
      <c r="Y43" s="280">
        <f t="shared" si="7"/>
        <v>-0.02838270295326306</v>
      </c>
    </row>
    <row r="44" spans="1:25" ht="19.5" customHeight="1">
      <c r="A44" s="274" t="s">
        <v>307</v>
      </c>
      <c r="B44" s="275">
        <v>4629</v>
      </c>
      <c r="C44" s="276">
        <v>5924</v>
      </c>
      <c r="D44" s="277">
        <v>5</v>
      </c>
      <c r="E44" s="276">
        <v>5</v>
      </c>
      <c r="F44" s="277">
        <f>SUM(B44:E44)</f>
        <v>10563</v>
      </c>
      <c r="G44" s="278">
        <f>F44/$F$9</f>
        <v>0.010237250683258708</v>
      </c>
      <c r="H44" s="275">
        <v>6278</v>
      </c>
      <c r="I44" s="276">
        <v>7982</v>
      </c>
      <c r="J44" s="277"/>
      <c r="K44" s="276"/>
      <c r="L44" s="277">
        <f>SUM(H44:K44)</f>
        <v>14260</v>
      </c>
      <c r="M44" s="279">
        <f>IF(ISERROR(F44/L44-1),"         /0",(F44/L44-1))</f>
        <v>-0.2592566619915848</v>
      </c>
      <c r="N44" s="275">
        <v>30763</v>
      </c>
      <c r="O44" s="276">
        <v>37040</v>
      </c>
      <c r="P44" s="277">
        <v>37</v>
      </c>
      <c r="Q44" s="276">
        <v>34</v>
      </c>
      <c r="R44" s="277">
        <f>SUM(N44:Q44)</f>
        <v>67874</v>
      </c>
      <c r="S44" s="278">
        <f>R44/$R$9</f>
        <v>0.01151149563794808</v>
      </c>
      <c r="T44" s="289">
        <v>41890</v>
      </c>
      <c r="U44" s="276">
        <v>46338</v>
      </c>
      <c r="V44" s="277">
        <v>268</v>
      </c>
      <c r="W44" s="276">
        <v>90</v>
      </c>
      <c r="X44" s="277">
        <f>SUM(T44:W44)</f>
        <v>88586</v>
      </c>
      <c r="Y44" s="280">
        <f>IF(ISERROR(R44/X44-1),"         /0",(R44/X44-1))</f>
        <v>-0.23380669631770257</v>
      </c>
    </row>
    <row r="45" spans="1:25" ht="19.5" customHeight="1">
      <c r="A45" s="274" t="s">
        <v>308</v>
      </c>
      <c r="B45" s="275">
        <v>3053</v>
      </c>
      <c r="C45" s="276">
        <v>3278</v>
      </c>
      <c r="D45" s="277">
        <v>0</v>
      </c>
      <c r="E45" s="276">
        <v>0</v>
      </c>
      <c r="F45" s="277">
        <f t="shared" si="0"/>
        <v>6331</v>
      </c>
      <c r="G45" s="278">
        <f t="shared" si="1"/>
        <v>0.006135760113198038</v>
      </c>
      <c r="H45" s="275">
        <v>2344</v>
      </c>
      <c r="I45" s="276">
        <v>3082</v>
      </c>
      <c r="J45" s="277"/>
      <c r="K45" s="276"/>
      <c r="L45" s="277">
        <f t="shared" si="2"/>
        <v>5426</v>
      </c>
      <c r="M45" s="279" t="s">
        <v>45</v>
      </c>
      <c r="N45" s="275">
        <v>15568</v>
      </c>
      <c r="O45" s="276">
        <v>15811</v>
      </c>
      <c r="P45" s="277">
        <v>1</v>
      </c>
      <c r="Q45" s="276">
        <v>1</v>
      </c>
      <c r="R45" s="277">
        <f t="shared" si="4"/>
        <v>31381</v>
      </c>
      <c r="S45" s="278">
        <f t="shared" si="5"/>
        <v>0.005322247762242518</v>
      </c>
      <c r="T45" s="289">
        <v>10882</v>
      </c>
      <c r="U45" s="276">
        <v>13820</v>
      </c>
      <c r="V45" s="277"/>
      <c r="W45" s="276"/>
      <c r="X45" s="277">
        <f t="shared" si="6"/>
        <v>24702</v>
      </c>
      <c r="Y45" s="280" t="s">
        <v>45</v>
      </c>
    </row>
    <row r="46" spans="1:25" ht="19.5" customHeight="1">
      <c r="A46" s="274" t="s">
        <v>309</v>
      </c>
      <c r="B46" s="275">
        <v>2793</v>
      </c>
      <c r="C46" s="276">
        <v>3005</v>
      </c>
      <c r="D46" s="277">
        <v>0</v>
      </c>
      <c r="E46" s="276">
        <v>0</v>
      </c>
      <c r="F46" s="277">
        <f>SUM(B46:E46)</f>
        <v>5798</v>
      </c>
      <c r="G46" s="278">
        <f>F46/$F$9</f>
        <v>0.005619197146789169</v>
      </c>
      <c r="H46" s="275">
        <v>1856</v>
      </c>
      <c r="I46" s="276">
        <v>1737</v>
      </c>
      <c r="J46" s="277"/>
      <c r="K46" s="276"/>
      <c r="L46" s="277">
        <f>SUM(H46:K46)</f>
        <v>3593</v>
      </c>
      <c r="M46" s="279">
        <f>IF(ISERROR(F46/L46-1),"         /0",(F46/L46-1))</f>
        <v>0.6136932925132201</v>
      </c>
      <c r="N46" s="275">
        <v>13540</v>
      </c>
      <c r="O46" s="276">
        <v>16346</v>
      </c>
      <c r="P46" s="277">
        <v>52</v>
      </c>
      <c r="Q46" s="276">
        <v>25</v>
      </c>
      <c r="R46" s="277">
        <f>SUM(N46:Q46)</f>
        <v>29963</v>
      </c>
      <c r="S46" s="278">
        <f>R46/$R$9</f>
        <v>0.005081753599313998</v>
      </c>
      <c r="T46" s="289">
        <v>11243</v>
      </c>
      <c r="U46" s="276">
        <v>11985</v>
      </c>
      <c r="V46" s="277"/>
      <c r="W46" s="276">
        <v>0</v>
      </c>
      <c r="X46" s="277">
        <f>SUM(T46:W46)</f>
        <v>23228</v>
      </c>
      <c r="Y46" s="280">
        <f>IF(ISERROR(R46/X46-1),"         /0",(R46/X46-1))</f>
        <v>0.28995178233166863</v>
      </c>
    </row>
    <row r="47" spans="1:25" ht="19.5" customHeight="1">
      <c r="A47" s="274" t="s">
        <v>310</v>
      </c>
      <c r="B47" s="275">
        <v>2985</v>
      </c>
      <c r="C47" s="276">
        <v>2672</v>
      </c>
      <c r="D47" s="277">
        <v>0</v>
      </c>
      <c r="E47" s="276">
        <v>0</v>
      </c>
      <c r="F47" s="277">
        <f t="shared" si="0"/>
        <v>5657</v>
      </c>
      <c r="G47" s="278">
        <f t="shared" si="1"/>
        <v>0.005482545405206335</v>
      </c>
      <c r="H47" s="275">
        <v>778</v>
      </c>
      <c r="I47" s="276">
        <v>777</v>
      </c>
      <c r="J47" s="277">
        <v>0</v>
      </c>
      <c r="K47" s="276"/>
      <c r="L47" s="277">
        <f t="shared" si="2"/>
        <v>1555</v>
      </c>
      <c r="M47" s="279">
        <f t="shared" si="3"/>
        <v>2.6379421221864954</v>
      </c>
      <c r="N47" s="275">
        <v>24030</v>
      </c>
      <c r="O47" s="276">
        <v>22204</v>
      </c>
      <c r="P47" s="277">
        <v>2</v>
      </c>
      <c r="Q47" s="276">
        <v>0</v>
      </c>
      <c r="R47" s="277">
        <f t="shared" si="4"/>
        <v>46236</v>
      </c>
      <c r="S47" s="278">
        <f t="shared" si="5"/>
        <v>0.007841670040312453</v>
      </c>
      <c r="T47" s="289">
        <v>3721</v>
      </c>
      <c r="U47" s="276">
        <v>2930</v>
      </c>
      <c r="V47" s="277">
        <v>52</v>
      </c>
      <c r="W47" s="276"/>
      <c r="X47" s="277">
        <f t="shared" si="6"/>
        <v>6703</v>
      </c>
      <c r="Y47" s="280">
        <f t="shared" si="7"/>
        <v>5.8978069521109955</v>
      </c>
    </row>
    <row r="48" spans="1:25" ht="19.5" customHeight="1">
      <c r="A48" s="274" t="s">
        <v>311</v>
      </c>
      <c r="B48" s="275">
        <v>2035</v>
      </c>
      <c r="C48" s="276">
        <v>1944</v>
      </c>
      <c r="D48" s="277">
        <v>1</v>
      </c>
      <c r="E48" s="276">
        <v>0</v>
      </c>
      <c r="F48" s="277">
        <f>SUM(B48:E48)</f>
        <v>3980</v>
      </c>
      <c r="G48" s="278">
        <f>F48/$F$9</f>
        <v>0.0038572619255296467</v>
      </c>
      <c r="H48" s="275">
        <v>3326</v>
      </c>
      <c r="I48" s="276">
        <v>2551</v>
      </c>
      <c r="J48" s="277"/>
      <c r="K48" s="276"/>
      <c r="L48" s="277">
        <f>SUM(H48:K48)</f>
        <v>5877</v>
      </c>
      <c r="M48" s="279">
        <f>IF(ISERROR(F48/L48-1),"         /0",(F48/L48-1))</f>
        <v>-0.32278373319720943</v>
      </c>
      <c r="N48" s="275">
        <v>14652</v>
      </c>
      <c r="O48" s="276">
        <v>14102</v>
      </c>
      <c r="P48" s="277">
        <v>15</v>
      </c>
      <c r="Q48" s="276">
        <v>0</v>
      </c>
      <c r="R48" s="277">
        <f>SUM(N48:Q48)</f>
        <v>28769</v>
      </c>
      <c r="S48" s="278">
        <f>R48/$R$9</f>
        <v>0.004879250051685893</v>
      </c>
      <c r="T48" s="289">
        <v>11528</v>
      </c>
      <c r="U48" s="276">
        <v>10525</v>
      </c>
      <c r="V48" s="277">
        <v>6</v>
      </c>
      <c r="W48" s="276">
        <v>2</v>
      </c>
      <c r="X48" s="277">
        <f>SUM(T48:W48)</f>
        <v>22061</v>
      </c>
      <c r="Y48" s="280">
        <f>IF(ISERROR(R48/X48-1),"         /0",(R48/X48-1))</f>
        <v>0.3040659988214496</v>
      </c>
    </row>
    <row r="49" spans="1:25" ht="19.5" customHeight="1">
      <c r="A49" s="274" t="s">
        <v>312</v>
      </c>
      <c r="B49" s="275">
        <v>1241</v>
      </c>
      <c r="C49" s="276">
        <v>1438</v>
      </c>
      <c r="D49" s="277">
        <v>0</v>
      </c>
      <c r="E49" s="276">
        <v>0</v>
      </c>
      <c r="F49" s="277">
        <f>SUM(B49:E49)</f>
        <v>2679</v>
      </c>
      <c r="G49" s="278">
        <f>F49/$F$9</f>
        <v>0.00259638309007385</v>
      </c>
      <c r="H49" s="275">
        <v>1352</v>
      </c>
      <c r="I49" s="276">
        <v>1387</v>
      </c>
      <c r="J49" s="277"/>
      <c r="K49" s="276"/>
      <c r="L49" s="277">
        <f>SUM(H49:K49)</f>
        <v>2739</v>
      </c>
      <c r="M49" s="279">
        <f>IF(ISERROR(F49/L49-1),"         /0",(F49/L49-1))</f>
        <v>-0.02190580503833517</v>
      </c>
      <c r="N49" s="275">
        <v>7914</v>
      </c>
      <c r="O49" s="276">
        <v>8474</v>
      </c>
      <c r="P49" s="277"/>
      <c r="Q49" s="276"/>
      <c r="R49" s="277">
        <f>SUM(N49:Q49)</f>
        <v>16388</v>
      </c>
      <c r="S49" s="278">
        <f>R49/$R$9</f>
        <v>0.0027794205515321497</v>
      </c>
      <c r="T49" s="289">
        <v>7741</v>
      </c>
      <c r="U49" s="276">
        <v>8235</v>
      </c>
      <c r="V49" s="277">
        <v>61</v>
      </c>
      <c r="W49" s="276">
        <v>0</v>
      </c>
      <c r="X49" s="277">
        <f>SUM(T49:W49)</f>
        <v>16037</v>
      </c>
      <c r="Y49" s="280">
        <f>IF(ISERROR(R49/X49-1),"         /0",(R49/X49-1))</f>
        <v>0.021886886574795872</v>
      </c>
    </row>
    <row r="50" spans="1:25" ht="19.5" customHeight="1">
      <c r="A50" s="274" t="s">
        <v>313</v>
      </c>
      <c r="B50" s="275">
        <v>1021</v>
      </c>
      <c r="C50" s="276">
        <v>1512</v>
      </c>
      <c r="D50" s="277">
        <v>0</v>
      </c>
      <c r="E50" s="276">
        <v>0</v>
      </c>
      <c r="F50" s="277">
        <f>SUM(B50:E50)</f>
        <v>2533</v>
      </c>
      <c r="G50" s="278">
        <f>F50/$F$9</f>
        <v>0.002454885542051908</v>
      </c>
      <c r="H50" s="275">
        <v>628</v>
      </c>
      <c r="I50" s="276">
        <v>566</v>
      </c>
      <c r="J50" s="277"/>
      <c r="K50" s="276"/>
      <c r="L50" s="277">
        <f>SUM(H50:K50)</f>
        <v>1194</v>
      </c>
      <c r="M50" s="279">
        <f>IF(ISERROR(F50/L50-1),"         /0",(F50/L50-1))</f>
        <v>1.1214405360134005</v>
      </c>
      <c r="N50" s="275">
        <v>3405</v>
      </c>
      <c r="O50" s="276">
        <v>3504</v>
      </c>
      <c r="P50" s="277">
        <v>0</v>
      </c>
      <c r="Q50" s="276">
        <v>0</v>
      </c>
      <c r="R50" s="277">
        <f>SUM(N50:Q50)</f>
        <v>6909</v>
      </c>
      <c r="S50" s="278">
        <f>R50/$R$9</f>
        <v>0.001171773040672176</v>
      </c>
      <c r="T50" s="289">
        <v>3278</v>
      </c>
      <c r="U50" s="276">
        <v>2975</v>
      </c>
      <c r="V50" s="277"/>
      <c r="W50" s="276"/>
      <c r="X50" s="277">
        <f>SUM(T50:W50)</f>
        <v>6253</v>
      </c>
      <c r="Y50" s="280">
        <f>IF(ISERROR(R50/X50-1),"         /0",(R50/X50-1))</f>
        <v>0.1049096433711818</v>
      </c>
    </row>
    <row r="51" spans="1:25" ht="19.5" customHeight="1">
      <c r="A51" s="274" t="s">
        <v>314</v>
      </c>
      <c r="B51" s="275">
        <v>1710</v>
      </c>
      <c r="C51" s="276">
        <v>735</v>
      </c>
      <c r="D51" s="277">
        <v>0</v>
      </c>
      <c r="E51" s="276">
        <v>0</v>
      </c>
      <c r="F51" s="277">
        <f>SUM(B51:E51)</f>
        <v>2445</v>
      </c>
      <c r="G51" s="278">
        <f>F51/$F$9</f>
        <v>0.0023695993487236147</v>
      </c>
      <c r="H51" s="275">
        <v>1316</v>
      </c>
      <c r="I51" s="276">
        <v>672</v>
      </c>
      <c r="J51" s="277"/>
      <c r="K51" s="276"/>
      <c r="L51" s="277">
        <f>SUM(H51:K51)</f>
        <v>1988</v>
      </c>
      <c r="M51" s="279">
        <f>IF(ISERROR(F51/L51-1),"         /0",(F51/L51-1))</f>
        <v>0.22987927565392363</v>
      </c>
      <c r="N51" s="275">
        <v>10508</v>
      </c>
      <c r="O51" s="276">
        <v>9225</v>
      </c>
      <c r="P51" s="277"/>
      <c r="Q51" s="276"/>
      <c r="R51" s="277">
        <f>SUM(N51:Q51)</f>
        <v>19733</v>
      </c>
      <c r="S51" s="278">
        <f>R51/$R$9</f>
        <v>0.0033467357666209364</v>
      </c>
      <c r="T51" s="289">
        <v>7803</v>
      </c>
      <c r="U51" s="276">
        <v>6958</v>
      </c>
      <c r="V51" s="277"/>
      <c r="W51" s="276">
        <v>0</v>
      </c>
      <c r="X51" s="277">
        <f>SUM(T51:W51)</f>
        <v>14761</v>
      </c>
      <c r="Y51" s="280">
        <f>IF(ISERROR(R51/X51-1),"         /0",(R51/X51-1))</f>
        <v>0.336833547862611</v>
      </c>
    </row>
    <row r="52" spans="1:25" ht="19.5" customHeight="1">
      <c r="A52" s="274" t="s">
        <v>315</v>
      </c>
      <c r="B52" s="275">
        <v>1082</v>
      </c>
      <c r="C52" s="276">
        <v>1034</v>
      </c>
      <c r="D52" s="277">
        <v>0</v>
      </c>
      <c r="E52" s="276">
        <v>0</v>
      </c>
      <c r="F52" s="277">
        <f>SUM(B52:E52)</f>
        <v>2116</v>
      </c>
      <c r="G52" s="278">
        <f>F52/$F$9</f>
        <v>0.002050745285030335</v>
      </c>
      <c r="H52" s="275">
        <v>1634</v>
      </c>
      <c r="I52" s="276">
        <v>1267</v>
      </c>
      <c r="J52" s="277">
        <v>0</v>
      </c>
      <c r="K52" s="276"/>
      <c r="L52" s="277">
        <f>SUM(H52:K52)</f>
        <v>2901</v>
      </c>
      <c r="M52" s="279">
        <f>IF(ISERROR(F52/L52-1),"         /0",(F52/L52-1))</f>
        <v>-0.270596346087556</v>
      </c>
      <c r="N52" s="275">
        <v>10939</v>
      </c>
      <c r="O52" s="276">
        <v>9029</v>
      </c>
      <c r="P52" s="277">
        <v>3</v>
      </c>
      <c r="Q52" s="276"/>
      <c r="R52" s="277">
        <f>SUM(N52:Q52)</f>
        <v>19971</v>
      </c>
      <c r="S52" s="278">
        <f>R52/$R$9</f>
        <v>0.0033871007953776276</v>
      </c>
      <c r="T52" s="289">
        <v>7187</v>
      </c>
      <c r="U52" s="276">
        <v>6347</v>
      </c>
      <c r="V52" s="277">
        <v>0</v>
      </c>
      <c r="W52" s="276">
        <v>2</v>
      </c>
      <c r="X52" s="277">
        <f>SUM(T52:W52)</f>
        <v>13536</v>
      </c>
      <c r="Y52" s="280">
        <f>IF(ISERROR(R52/X52-1),"         /0",(R52/X52-1))</f>
        <v>0.47539893617021267</v>
      </c>
    </row>
    <row r="53" spans="1:25" ht="19.5" customHeight="1">
      <c r="A53" s="274" t="s">
        <v>316</v>
      </c>
      <c r="B53" s="275">
        <v>883</v>
      </c>
      <c r="C53" s="276">
        <v>807</v>
      </c>
      <c r="D53" s="277">
        <v>0</v>
      </c>
      <c r="E53" s="276">
        <v>0</v>
      </c>
      <c r="F53" s="277">
        <f t="shared" si="0"/>
        <v>1690</v>
      </c>
      <c r="G53" s="278">
        <f t="shared" si="1"/>
        <v>0.0016378825764183675</v>
      </c>
      <c r="H53" s="275">
        <v>945</v>
      </c>
      <c r="I53" s="276">
        <v>776</v>
      </c>
      <c r="J53" s="277"/>
      <c r="K53" s="276"/>
      <c r="L53" s="277">
        <f t="shared" si="2"/>
        <v>1721</v>
      </c>
      <c r="M53" s="279">
        <f t="shared" si="3"/>
        <v>-0.018012783265543342</v>
      </c>
      <c r="N53" s="275">
        <v>5506</v>
      </c>
      <c r="O53" s="276">
        <v>5304</v>
      </c>
      <c r="P53" s="277"/>
      <c r="Q53" s="276"/>
      <c r="R53" s="277">
        <f t="shared" si="4"/>
        <v>10810</v>
      </c>
      <c r="S53" s="278">
        <f t="shared" si="5"/>
        <v>0.0018333863901673503</v>
      </c>
      <c r="T53" s="289">
        <v>5591</v>
      </c>
      <c r="U53" s="276">
        <v>5173</v>
      </c>
      <c r="V53" s="277"/>
      <c r="W53" s="276"/>
      <c r="X53" s="277">
        <f t="shared" si="6"/>
        <v>10764</v>
      </c>
      <c r="Y53" s="280">
        <f t="shared" si="7"/>
        <v>0.004273504273504258</v>
      </c>
    </row>
    <row r="54" spans="1:25" ht="19.5" customHeight="1">
      <c r="A54" s="274" t="s">
        <v>317</v>
      </c>
      <c r="B54" s="275">
        <v>405</v>
      </c>
      <c r="C54" s="276">
        <v>392</v>
      </c>
      <c r="D54" s="277">
        <v>0</v>
      </c>
      <c r="E54" s="276">
        <v>0</v>
      </c>
      <c r="F54" s="277">
        <f t="shared" si="0"/>
        <v>797</v>
      </c>
      <c r="G54" s="278">
        <f t="shared" si="1"/>
        <v>0.0007724215463937508</v>
      </c>
      <c r="H54" s="275">
        <v>193</v>
      </c>
      <c r="I54" s="276">
        <v>152</v>
      </c>
      <c r="J54" s="277"/>
      <c r="K54" s="276"/>
      <c r="L54" s="277">
        <f t="shared" si="2"/>
        <v>345</v>
      </c>
      <c r="M54" s="279">
        <f t="shared" si="3"/>
        <v>1.310144927536232</v>
      </c>
      <c r="N54" s="275">
        <v>2708</v>
      </c>
      <c r="O54" s="276">
        <v>2221</v>
      </c>
      <c r="P54" s="277"/>
      <c r="Q54" s="276"/>
      <c r="R54" s="277">
        <f t="shared" si="4"/>
        <v>4929</v>
      </c>
      <c r="S54" s="278">
        <f t="shared" si="5"/>
        <v>0.0008359631375702933</v>
      </c>
      <c r="T54" s="289">
        <v>1299</v>
      </c>
      <c r="U54" s="276">
        <v>1286</v>
      </c>
      <c r="V54" s="277"/>
      <c r="W54" s="276"/>
      <c r="X54" s="277">
        <f t="shared" si="6"/>
        <v>2585</v>
      </c>
      <c r="Y54" s="280">
        <f t="shared" si="7"/>
        <v>0.906769825918762</v>
      </c>
    </row>
    <row r="55" spans="1:25" ht="19.5" customHeight="1">
      <c r="A55" s="274" t="s">
        <v>318</v>
      </c>
      <c r="B55" s="275">
        <v>455</v>
      </c>
      <c r="C55" s="276">
        <v>140</v>
      </c>
      <c r="D55" s="277">
        <v>0</v>
      </c>
      <c r="E55" s="276">
        <v>0</v>
      </c>
      <c r="F55" s="277">
        <f t="shared" si="0"/>
        <v>595</v>
      </c>
      <c r="G55" s="278">
        <f t="shared" si="1"/>
        <v>0.0005766509662538039</v>
      </c>
      <c r="H55" s="275">
        <v>54</v>
      </c>
      <c r="I55" s="276">
        <v>9</v>
      </c>
      <c r="J55" s="277"/>
      <c r="K55" s="276"/>
      <c r="L55" s="277">
        <f t="shared" si="2"/>
        <v>63</v>
      </c>
      <c r="M55" s="279" t="s">
        <v>45</v>
      </c>
      <c r="N55" s="275">
        <v>2071</v>
      </c>
      <c r="O55" s="276">
        <v>637</v>
      </c>
      <c r="P55" s="277"/>
      <c r="Q55" s="276"/>
      <c r="R55" s="277">
        <f t="shared" si="4"/>
        <v>2708</v>
      </c>
      <c r="S55" s="278">
        <f t="shared" si="5"/>
        <v>0.0004592794028282317</v>
      </c>
      <c r="T55" s="289">
        <v>713</v>
      </c>
      <c r="U55" s="276">
        <v>386</v>
      </c>
      <c r="V55" s="277"/>
      <c r="W55" s="276"/>
      <c r="X55" s="277">
        <f t="shared" si="6"/>
        <v>1099</v>
      </c>
      <c r="Y55" s="280" t="s">
        <v>45</v>
      </c>
    </row>
    <row r="56" spans="1:25" ht="19.5" customHeight="1" thickBot="1">
      <c r="A56" s="281" t="s">
        <v>275</v>
      </c>
      <c r="B56" s="282">
        <v>20592</v>
      </c>
      <c r="C56" s="283">
        <v>20064</v>
      </c>
      <c r="D56" s="284">
        <v>162</v>
      </c>
      <c r="E56" s="283">
        <v>53</v>
      </c>
      <c r="F56" s="284">
        <f>SUM(B56:E56)</f>
        <v>40871</v>
      </c>
      <c r="G56" s="285">
        <f>F56/$F$9</f>
        <v>0.039610590994553316</v>
      </c>
      <c r="H56" s="282">
        <v>21310</v>
      </c>
      <c r="I56" s="283">
        <v>19546</v>
      </c>
      <c r="J56" s="284">
        <v>27</v>
      </c>
      <c r="K56" s="283">
        <v>25</v>
      </c>
      <c r="L56" s="284">
        <f>SUM(H56:K56)</f>
        <v>40908</v>
      </c>
      <c r="M56" s="286">
        <f>IF(ISERROR(F56/L56-1),"         /0",(F56/L56-1))</f>
        <v>-0.0009044685636061534</v>
      </c>
      <c r="N56" s="282">
        <v>128879</v>
      </c>
      <c r="O56" s="283">
        <v>125443</v>
      </c>
      <c r="P56" s="284">
        <v>1775</v>
      </c>
      <c r="Q56" s="283">
        <v>1953</v>
      </c>
      <c r="R56" s="284">
        <f>SUM(N56:Q56)</f>
        <v>258050</v>
      </c>
      <c r="S56" s="285">
        <f>R56/$R$9</f>
        <v>0.04376552802800044</v>
      </c>
      <c r="T56" s="290">
        <v>124212</v>
      </c>
      <c r="U56" s="283">
        <v>122468</v>
      </c>
      <c r="V56" s="284">
        <v>3585</v>
      </c>
      <c r="W56" s="283">
        <v>2799</v>
      </c>
      <c r="X56" s="284">
        <f>SUM(T56:W56)</f>
        <v>253064</v>
      </c>
      <c r="Y56" s="287">
        <f>IF(ISERROR(R56/X56-1),"         /0",(R56/X56-1))</f>
        <v>0.01970252584326504</v>
      </c>
    </row>
    <row r="57" spans="1:25" s="119" customFormat="1" ht="19.5" customHeight="1">
      <c r="A57" s="126" t="s">
        <v>53</v>
      </c>
      <c r="B57" s="123">
        <f>SUM(B58:B71)</f>
        <v>79234</v>
      </c>
      <c r="C57" s="122">
        <f>SUM(C58:C71)</f>
        <v>73791</v>
      </c>
      <c r="D57" s="121">
        <f>SUM(D58:D71)</f>
        <v>46</v>
      </c>
      <c r="E57" s="122">
        <f>SUM(E58:E71)</f>
        <v>0</v>
      </c>
      <c r="F57" s="121">
        <f>SUM(B57:E57)</f>
        <v>153071</v>
      </c>
      <c r="G57" s="124">
        <f>F57/$F$9</f>
        <v>0.14835048748812776</v>
      </c>
      <c r="H57" s="123">
        <f>SUM(H58:H71)</f>
        <v>67832</v>
      </c>
      <c r="I57" s="122">
        <f>SUM(I58:I71)</f>
        <v>63963</v>
      </c>
      <c r="J57" s="121">
        <f>SUM(J58:J71)</f>
        <v>2</v>
      </c>
      <c r="K57" s="122">
        <f>SUM(K58:K71)</f>
        <v>0</v>
      </c>
      <c r="L57" s="121">
        <f>SUM(H57:K57)</f>
        <v>131797</v>
      </c>
      <c r="M57" s="125">
        <f>IF(ISERROR(F57/L57-1),"         /0",(F57/L57-1))</f>
        <v>0.16141490322237995</v>
      </c>
      <c r="N57" s="123">
        <f>SUM(N58:N71)</f>
        <v>424431</v>
      </c>
      <c r="O57" s="122">
        <f>SUM(O58:O71)</f>
        <v>376725</v>
      </c>
      <c r="P57" s="121">
        <f>SUM(P58:P71)</f>
        <v>154</v>
      </c>
      <c r="Q57" s="122">
        <f>SUM(Q58:Q71)</f>
        <v>0</v>
      </c>
      <c r="R57" s="121">
        <f>SUM(N57:Q57)</f>
        <v>801310</v>
      </c>
      <c r="S57" s="124">
        <f>R57/$R$9</f>
        <v>0.13590294618917664</v>
      </c>
      <c r="T57" s="123">
        <f>SUM(T58:T71)</f>
        <v>370574</v>
      </c>
      <c r="U57" s="122">
        <f>SUM(U58:U71)</f>
        <v>311395</v>
      </c>
      <c r="V57" s="121">
        <f>SUM(V58:V71)</f>
        <v>71</v>
      </c>
      <c r="W57" s="122">
        <f>SUM(W58:W71)</f>
        <v>27</v>
      </c>
      <c r="X57" s="121">
        <f>SUM(T57:W57)</f>
        <v>682067</v>
      </c>
      <c r="Y57" s="120">
        <f>IF(ISERROR(R57/X57-1),"         /0",(R57/X57-1))</f>
        <v>0.17482593352265985</v>
      </c>
    </row>
    <row r="58" spans="1:25" ht="19.5" customHeight="1">
      <c r="A58" s="267" t="s">
        <v>319</v>
      </c>
      <c r="B58" s="268">
        <v>22024</v>
      </c>
      <c r="C58" s="269">
        <v>19252</v>
      </c>
      <c r="D58" s="270">
        <v>0</v>
      </c>
      <c r="E58" s="269">
        <v>0</v>
      </c>
      <c r="F58" s="270">
        <f>SUM(B58:E58)</f>
        <v>41276</v>
      </c>
      <c r="G58" s="271">
        <f>F58/$F$9</f>
        <v>0.04000310131612103</v>
      </c>
      <c r="H58" s="268">
        <v>16468</v>
      </c>
      <c r="I58" s="269">
        <v>15035</v>
      </c>
      <c r="J58" s="270"/>
      <c r="K58" s="269"/>
      <c r="L58" s="270">
        <f>SUM(H58:K58)</f>
        <v>31503</v>
      </c>
      <c r="M58" s="272">
        <f>IF(ISERROR(F58/L58-1),"         /0",(F58/L58-1))</f>
        <v>0.31022442307081866</v>
      </c>
      <c r="N58" s="268">
        <v>107103</v>
      </c>
      <c r="O58" s="269">
        <v>101002</v>
      </c>
      <c r="P58" s="270">
        <v>1</v>
      </c>
      <c r="Q58" s="269">
        <v>0</v>
      </c>
      <c r="R58" s="270">
        <f>SUM(N58:Q58)</f>
        <v>208106</v>
      </c>
      <c r="S58" s="271">
        <f>R58/$R$9</f>
        <v>0.03529497762369719</v>
      </c>
      <c r="T58" s="268">
        <v>81829</v>
      </c>
      <c r="U58" s="269">
        <v>73631</v>
      </c>
      <c r="V58" s="270"/>
      <c r="W58" s="269"/>
      <c r="X58" s="270">
        <f>SUM(T58:W58)</f>
        <v>155460</v>
      </c>
      <c r="Y58" s="273">
        <f>IF(ISERROR(R58/X58-1),"         /0",(R58/X58-1))</f>
        <v>0.33864659719542</v>
      </c>
    </row>
    <row r="59" spans="1:25" ht="19.5" customHeight="1">
      <c r="A59" s="274" t="s">
        <v>320</v>
      </c>
      <c r="B59" s="275">
        <v>7165</v>
      </c>
      <c r="C59" s="276">
        <v>6959</v>
      </c>
      <c r="D59" s="277">
        <v>9</v>
      </c>
      <c r="E59" s="276">
        <v>0</v>
      </c>
      <c r="F59" s="277">
        <f>SUM(B59:E59)</f>
        <v>14133</v>
      </c>
      <c r="G59" s="278">
        <f>F59/$F$9</f>
        <v>0.013697156480781531</v>
      </c>
      <c r="H59" s="275">
        <v>4752</v>
      </c>
      <c r="I59" s="276">
        <v>4578</v>
      </c>
      <c r="J59" s="277"/>
      <c r="K59" s="276"/>
      <c r="L59" s="277">
        <f>SUM(H59:K59)</f>
        <v>9330</v>
      </c>
      <c r="M59" s="279">
        <f>IF(ISERROR(F59/L59-1),"         /0",(F59/L59-1))</f>
        <v>0.5147909967845659</v>
      </c>
      <c r="N59" s="275">
        <v>29944</v>
      </c>
      <c r="O59" s="276">
        <v>24185</v>
      </c>
      <c r="P59" s="277">
        <v>9</v>
      </c>
      <c r="Q59" s="276"/>
      <c r="R59" s="277">
        <f>SUM(N59:Q59)</f>
        <v>54138</v>
      </c>
      <c r="S59" s="278">
        <f>R59/$R$9</f>
        <v>0.009181856835419057</v>
      </c>
      <c r="T59" s="275">
        <v>21412</v>
      </c>
      <c r="U59" s="276">
        <v>17411</v>
      </c>
      <c r="V59" s="277">
        <v>4</v>
      </c>
      <c r="W59" s="276"/>
      <c r="X59" s="277">
        <f>SUM(T59:W59)</f>
        <v>38827</v>
      </c>
      <c r="Y59" s="280">
        <f>IF(ISERROR(R59/X59-1),"         /0",(R59/X59-1))</f>
        <v>0.39433899090838853</v>
      </c>
    </row>
    <row r="60" spans="1:25" ht="19.5" customHeight="1">
      <c r="A60" s="274" t="s">
        <v>321</v>
      </c>
      <c r="B60" s="275">
        <v>5675</v>
      </c>
      <c r="C60" s="276">
        <v>5908</v>
      </c>
      <c r="D60" s="277">
        <v>0</v>
      </c>
      <c r="E60" s="276">
        <v>0</v>
      </c>
      <c r="F60" s="277">
        <f>SUM(B60:E60)</f>
        <v>11583</v>
      </c>
      <c r="G60" s="278">
        <f>F60/$F$9</f>
        <v>0.011225795196836658</v>
      </c>
      <c r="H60" s="275">
        <v>5793</v>
      </c>
      <c r="I60" s="276">
        <v>5666</v>
      </c>
      <c r="J60" s="277"/>
      <c r="K60" s="276"/>
      <c r="L60" s="277">
        <f>SUM(H60:K60)</f>
        <v>11459</v>
      </c>
      <c r="M60" s="279">
        <f>IF(ISERROR(F60/L60-1),"         /0",(F60/L60-1))</f>
        <v>0.010821188585391495</v>
      </c>
      <c r="N60" s="275">
        <v>36934</v>
      </c>
      <c r="O60" s="276">
        <v>29401</v>
      </c>
      <c r="P60" s="277">
        <v>1</v>
      </c>
      <c r="Q60" s="276"/>
      <c r="R60" s="277">
        <f>SUM(N60:Q60)</f>
        <v>66336</v>
      </c>
      <c r="S60" s="278">
        <f>R60/$R$9</f>
        <v>0.011250649359680051</v>
      </c>
      <c r="T60" s="275">
        <v>36626</v>
      </c>
      <c r="U60" s="276">
        <v>24438</v>
      </c>
      <c r="V60" s="277"/>
      <c r="W60" s="276"/>
      <c r="X60" s="277">
        <f>SUM(T60:W60)</f>
        <v>61064</v>
      </c>
      <c r="Y60" s="280">
        <f>IF(ISERROR(R60/X60-1),"         /0",(R60/X60-1))</f>
        <v>0.08633564784488401</v>
      </c>
    </row>
    <row r="61" spans="1:25" ht="19.5" customHeight="1">
      <c r="A61" s="274" t="s">
        <v>322</v>
      </c>
      <c r="B61" s="275">
        <v>4972</v>
      </c>
      <c r="C61" s="276">
        <v>5620</v>
      </c>
      <c r="D61" s="277">
        <v>0</v>
      </c>
      <c r="E61" s="276">
        <v>0</v>
      </c>
      <c r="F61" s="277">
        <f>SUM(B61:E61)</f>
        <v>10592</v>
      </c>
      <c r="G61" s="278">
        <f>F61/$F$9</f>
        <v>0.010265356360605531</v>
      </c>
      <c r="H61" s="275">
        <v>5545</v>
      </c>
      <c r="I61" s="276">
        <v>5269</v>
      </c>
      <c r="J61" s="277"/>
      <c r="K61" s="276"/>
      <c r="L61" s="277">
        <f>SUM(H61:K61)</f>
        <v>10814</v>
      </c>
      <c r="M61" s="279">
        <f>IF(ISERROR(F61/L61-1),"         /0",(F61/L61-1))</f>
        <v>-0.020528943961531376</v>
      </c>
      <c r="N61" s="275">
        <v>27130</v>
      </c>
      <c r="O61" s="276">
        <v>29564</v>
      </c>
      <c r="P61" s="277"/>
      <c r="Q61" s="276"/>
      <c r="R61" s="277">
        <f>SUM(N61:Q61)</f>
        <v>56694</v>
      </c>
      <c r="S61" s="278">
        <f>R61/$R$9</f>
        <v>0.00961535689215058</v>
      </c>
      <c r="T61" s="275">
        <v>28520</v>
      </c>
      <c r="U61" s="276">
        <v>27408</v>
      </c>
      <c r="V61" s="277"/>
      <c r="W61" s="276"/>
      <c r="X61" s="277">
        <f>SUM(T61:W61)</f>
        <v>55928</v>
      </c>
      <c r="Y61" s="280">
        <f>IF(ISERROR(R61/X61-1),"         /0",(R61/X61-1))</f>
        <v>0.013696180803890678</v>
      </c>
    </row>
    <row r="62" spans="1:25" ht="19.5" customHeight="1">
      <c r="A62" s="274" t="s">
        <v>323</v>
      </c>
      <c r="B62" s="275">
        <v>5120</v>
      </c>
      <c r="C62" s="276">
        <v>4165</v>
      </c>
      <c r="D62" s="277">
        <v>0</v>
      </c>
      <c r="E62" s="276">
        <v>0</v>
      </c>
      <c r="F62" s="277">
        <f aca="true" t="shared" si="16" ref="F62:F69">SUM(B62:E62)</f>
        <v>9285</v>
      </c>
      <c r="G62" s="278">
        <f aca="true" t="shared" si="17" ref="G62:G69">F62/$F$9</f>
        <v>0.008998662557422807</v>
      </c>
      <c r="H62" s="275">
        <v>4654</v>
      </c>
      <c r="I62" s="276">
        <v>4299</v>
      </c>
      <c r="J62" s="277"/>
      <c r="K62" s="276"/>
      <c r="L62" s="277">
        <f aca="true" t="shared" si="18" ref="L62:L69">SUM(H62:K62)</f>
        <v>8953</v>
      </c>
      <c r="M62" s="279">
        <f aca="true" t="shared" si="19" ref="M62:M69">IF(ISERROR(F62/L62-1),"         /0",(F62/L62-1))</f>
        <v>0.037082542164637466</v>
      </c>
      <c r="N62" s="275">
        <v>24054</v>
      </c>
      <c r="O62" s="276">
        <v>20856</v>
      </c>
      <c r="P62" s="277"/>
      <c r="Q62" s="276"/>
      <c r="R62" s="277">
        <f aca="true" t="shared" si="20" ref="R62:R69">SUM(N62:Q62)</f>
        <v>44910</v>
      </c>
      <c r="S62" s="278">
        <f aca="true" t="shared" si="21" ref="S62:S69">R62/$R$9</f>
        <v>0.007616779165810888</v>
      </c>
      <c r="T62" s="275">
        <v>22788</v>
      </c>
      <c r="U62" s="276">
        <v>20315</v>
      </c>
      <c r="V62" s="277"/>
      <c r="W62" s="276"/>
      <c r="X62" s="277">
        <f aca="true" t="shared" si="22" ref="X62:X69">SUM(T62:W62)</f>
        <v>43103</v>
      </c>
      <c r="Y62" s="280">
        <f aca="true" t="shared" si="23" ref="Y62:Y69">IF(ISERROR(R62/X62-1),"         /0",(R62/X62-1))</f>
        <v>0.041922835997494357</v>
      </c>
    </row>
    <row r="63" spans="1:25" ht="19.5" customHeight="1">
      <c r="A63" s="274" t="s">
        <v>324</v>
      </c>
      <c r="B63" s="275">
        <v>3644</v>
      </c>
      <c r="C63" s="276">
        <v>3440</v>
      </c>
      <c r="D63" s="277">
        <v>0</v>
      </c>
      <c r="E63" s="276">
        <v>0</v>
      </c>
      <c r="F63" s="277">
        <f t="shared" si="16"/>
        <v>7084</v>
      </c>
      <c r="G63" s="278">
        <f t="shared" si="17"/>
        <v>0.006865538562927642</v>
      </c>
      <c r="H63" s="275">
        <v>3020</v>
      </c>
      <c r="I63" s="276">
        <v>3311</v>
      </c>
      <c r="J63" s="277"/>
      <c r="K63" s="276"/>
      <c r="L63" s="277">
        <f t="shared" si="18"/>
        <v>6331</v>
      </c>
      <c r="M63" s="279">
        <f t="shared" si="19"/>
        <v>0.11893855631021966</v>
      </c>
      <c r="N63" s="275">
        <v>21122</v>
      </c>
      <c r="O63" s="276">
        <v>19161</v>
      </c>
      <c r="P63" s="277"/>
      <c r="Q63" s="276"/>
      <c r="R63" s="277">
        <f t="shared" si="20"/>
        <v>40283</v>
      </c>
      <c r="S63" s="278">
        <f t="shared" si="21"/>
        <v>0.00683203551851169</v>
      </c>
      <c r="T63" s="275">
        <v>25836</v>
      </c>
      <c r="U63" s="276">
        <v>22608</v>
      </c>
      <c r="V63" s="277"/>
      <c r="W63" s="276"/>
      <c r="X63" s="277">
        <f t="shared" si="22"/>
        <v>48444</v>
      </c>
      <c r="Y63" s="280">
        <f t="shared" si="23"/>
        <v>-0.16846255470233673</v>
      </c>
    </row>
    <row r="64" spans="1:25" ht="19.5" customHeight="1">
      <c r="A64" s="274" t="s">
        <v>325</v>
      </c>
      <c r="B64" s="275">
        <v>1954</v>
      </c>
      <c r="C64" s="276">
        <v>2176</v>
      </c>
      <c r="D64" s="277">
        <v>0</v>
      </c>
      <c r="E64" s="276">
        <v>0</v>
      </c>
      <c r="F64" s="277">
        <f t="shared" si="16"/>
        <v>4130</v>
      </c>
      <c r="G64" s="278">
        <f t="shared" si="17"/>
        <v>0.004002636118702874</v>
      </c>
      <c r="H64" s="275">
        <v>1774</v>
      </c>
      <c r="I64" s="276">
        <v>2001</v>
      </c>
      <c r="J64" s="277"/>
      <c r="K64" s="276"/>
      <c r="L64" s="277">
        <f t="shared" si="18"/>
        <v>3775</v>
      </c>
      <c r="M64" s="279">
        <f t="shared" si="19"/>
        <v>0.09403973509933783</v>
      </c>
      <c r="N64" s="275">
        <v>13754</v>
      </c>
      <c r="O64" s="276">
        <v>12855</v>
      </c>
      <c r="P64" s="277">
        <v>0</v>
      </c>
      <c r="Q64" s="276">
        <v>0</v>
      </c>
      <c r="R64" s="277">
        <f t="shared" si="20"/>
        <v>26609</v>
      </c>
      <c r="S64" s="278">
        <f t="shared" si="21"/>
        <v>0.004512911975574748</v>
      </c>
      <c r="T64" s="275">
        <v>11171</v>
      </c>
      <c r="U64" s="276">
        <v>11469</v>
      </c>
      <c r="V64" s="277"/>
      <c r="W64" s="276"/>
      <c r="X64" s="277">
        <f t="shared" si="22"/>
        <v>22640</v>
      </c>
      <c r="Y64" s="280">
        <f t="shared" si="23"/>
        <v>0.1753091872791519</v>
      </c>
    </row>
    <row r="65" spans="1:25" ht="19.5" customHeight="1">
      <c r="A65" s="274" t="s">
        <v>326</v>
      </c>
      <c r="B65" s="275">
        <v>1309</v>
      </c>
      <c r="C65" s="276">
        <v>1271</v>
      </c>
      <c r="D65" s="277">
        <v>26</v>
      </c>
      <c r="E65" s="276">
        <v>0</v>
      </c>
      <c r="F65" s="277">
        <f>SUM(B65:E65)</f>
        <v>2606</v>
      </c>
      <c r="G65" s="278">
        <f>F65/$F$9</f>
        <v>0.002525634316062879</v>
      </c>
      <c r="H65" s="275">
        <v>1099</v>
      </c>
      <c r="I65" s="276">
        <v>1184</v>
      </c>
      <c r="J65" s="277"/>
      <c r="K65" s="276"/>
      <c r="L65" s="277">
        <f>SUM(H65:K65)</f>
        <v>2283</v>
      </c>
      <c r="M65" s="279">
        <f>IF(ISERROR(F65/L65-1),"         /0",(F65/L65-1))</f>
        <v>0.14148050810337276</v>
      </c>
      <c r="N65" s="275">
        <v>9617</v>
      </c>
      <c r="O65" s="276">
        <v>6161</v>
      </c>
      <c r="P65" s="277">
        <v>82</v>
      </c>
      <c r="Q65" s="276">
        <v>0</v>
      </c>
      <c r="R65" s="277">
        <f>SUM(N65:Q65)</f>
        <v>15860</v>
      </c>
      <c r="S65" s="278">
        <f>R65/$R$9</f>
        <v>0.0026898712440383142</v>
      </c>
      <c r="T65" s="275">
        <v>8103</v>
      </c>
      <c r="U65" s="276">
        <v>5329</v>
      </c>
      <c r="V65" s="277">
        <v>12</v>
      </c>
      <c r="W65" s="276">
        <v>0</v>
      </c>
      <c r="X65" s="277">
        <f>SUM(T65:W65)</f>
        <v>13444</v>
      </c>
      <c r="Y65" s="280">
        <f>IF(ISERROR(R65/X65-1),"         /0",(R65/X65-1))</f>
        <v>0.17970842011306165</v>
      </c>
    </row>
    <row r="66" spans="1:25" ht="19.5" customHeight="1">
      <c r="A66" s="274" t="s">
        <v>327</v>
      </c>
      <c r="B66" s="275">
        <v>1034</v>
      </c>
      <c r="C66" s="276">
        <v>983</v>
      </c>
      <c r="D66" s="277">
        <v>0</v>
      </c>
      <c r="E66" s="276">
        <v>0</v>
      </c>
      <c r="F66" s="277">
        <f>SUM(B66:E66)</f>
        <v>2017</v>
      </c>
      <c r="G66" s="278">
        <f>F66/$F$9</f>
        <v>0.001954798317536004</v>
      </c>
      <c r="H66" s="275">
        <v>518</v>
      </c>
      <c r="I66" s="276">
        <v>748</v>
      </c>
      <c r="J66" s="277"/>
      <c r="K66" s="276"/>
      <c r="L66" s="277">
        <f>SUM(H66:K66)</f>
        <v>1266</v>
      </c>
      <c r="M66" s="279">
        <f>IF(ISERROR(F66/L66-1),"         /0",(F66/L66-1))</f>
        <v>0.5932069510268563</v>
      </c>
      <c r="N66" s="275">
        <v>4874</v>
      </c>
      <c r="O66" s="276">
        <v>4528</v>
      </c>
      <c r="P66" s="277"/>
      <c r="Q66" s="276"/>
      <c r="R66" s="277">
        <f>SUM(N66:Q66)</f>
        <v>9402</v>
      </c>
      <c r="S66" s="278">
        <f>R66/$R$9</f>
        <v>0.0015945882368504558</v>
      </c>
      <c r="T66" s="275">
        <v>2178</v>
      </c>
      <c r="U66" s="276">
        <v>2598</v>
      </c>
      <c r="V66" s="277"/>
      <c r="W66" s="276"/>
      <c r="X66" s="277">
        <f>SUM(T66:W66)</f>
        <v>4776</v>
      </c>
      <c r="Y66" s="280">
        <f>IF(ISERROR(R66/X66-1),"         /0",(R66/X66-1))</f>
        <v>0.9685929648241205</v>
      </c>
    </row>
    <row r="67" spans="1:25" ht="19.5" customHeight="1">
      <c r="A67" s="274" t="s">
        <v>328</v>
      </c>
      <c r="B67" s="275">
        <v>686</v>
      </c>
      <c r="C67" s="276">
        <v>596</v>
      </c>
      <c r="D67" s="277">
        <v>0</v>
      </c>
      <c r="E67" s="276">
        <v>0</v>
      </c>
      <c r="F67" s="277">
        <f>SUM(B67:E67)</f>
        <v>1282</v>
      </c>
      <c r="G67" s="278">
        <f>F67/$F$9</f>
        <v>0.0012424647709871877</v>
      </c>
      <c r="H67" s="275">
        <v>613</v>
      </c>
      <c r="I67" s="276">
        <v>449</v>
      </c>
      <c r="J67" s="277"/>
      <c r="K67" s="276"/>
      <c r="L67" s="277">
        <f>SUM(H67:K67)</f>
        <v>1062</v>
      </c>
      <c r="M67" s="279">
        <f>IF(ISERROR(F67/L67-1),"         /0",(F67/L67-1))</f>
        <v>0.20715630885122405</v>
      </c>
      <c r="N67" s="275">
        <v>3437</v>
      </c>
      <c r="O67" s="276">
        <v>3107</v>
      </c>
      <c r="P67" s="277">
        <v>2</v>
      </c>
      <c r="Q67" s="276">
        <v>0</v>
      </c>
      <c r="R67" s="277">
        <f>SUM(N67:Q67)</f>
        <v>6546</v>
      </c>
      <c r="S67" s="278">
        <f>R67/$R$9</f>
        <v>0.0011102078917701642</v>
      </c>
      <c r="T67" s="275">
        <v>2862</v>
      </c>
      <c r="U67" s="276">
        <v>2476</v>
      </c>
      <c r="V67" s="277">
        <v>2</v>
      </c>
      <c r="W67" s="276">
        <v>0</v>
      </c>
      <c r="X67" s="277">
        <f>SUM(T67:W67)</f>
        <v>5340</v>
      </c>
      <c r="Y67" s="280">
        <f>IF(ISERROR(R67/X67-1),"         /0",(R67/X67-1))</f>
        <v>0.22584269662921352</v>
      </c>
    </row>
    <row r="68" spans="1:25" ht="19.5" customHeight="1">
      <c r="A68" s="274" t="s">
        <v>329</v>
      </c>
      <c r="B68" s="275">
        <v>678</v>
      </c>
      <c r="C68" s="276">
        <v>523</v>
      </c>
      <c r="D68" s="277">
        <v>0</v>
      </c>
      <c r="E68" s="276">
        <v>0</v>
      </c>
      <c r="F68" s="277">
        <f t="shared" si="16"/>
        <v>1201</v>
      </c>
      <c r="G68" s="278">
        <f t="shared" si="17"/>
        <v>0.0011639627066736447</v>
      </c>
      <c r="H68" s="275">
        <v>856</v>
      </c>
      <c r="I68" s="276">
        <v>934</v>
      </c>
      <c r="J68" s="277"/>
      <c r="K68" s="276"/>
      <c r="L68" s="277">
        <f t="shared" si="18"/>
        <v>1790</v>
      </c>
      <c r="M68" s="279">
        <f t="shared" si="19"/>
        <v>-0.32905027932960895</v>
      </c>
      <c r="N68" s="275">
        <v>4351</v>
      </c>
      <c r="O68" s="276">
        <v>3084</v>
      </c>
      <c r="P68" s="277">
        <v>1</v>
      </c>
      <c r="Q68" s="276">
        <v>0</v>
      </c>
      <c r="R68" s="277">
        <f t="shared" si="20"/>
        <v>7436</v>
      </c>
      <c r="S68" s="278">
        <f t="shared" si="21"/>
        <v>0.001261152747204849</v>
      </c>
      <c r="T68" s="275">
        <v>5416</v>
      </c>
      <c r="U68" s="276">
        <v>3727</v>
      </c>
      <c r="V68" s="277"/>
      <c r="W68" s="276"/>
      <c r="X68" s="277">
        <f t="shared" si="22"/>
        <v>9143</v>
      </c>
      <c r="Y68" s="280">
        <f t="shared" si="23"/>
        <v>-0.186700207809253</v>
      </c>
    </row>
    <row r="69" spans="1:25" ht="19.5" customHeight="1">
      <c r="A69" s="274" t="s">
        <v>330</v>
      </c>
      <c r="B69" s="275">
        <v>603</v>
      </c>
      <c r="C69" s="276">
        <v>359</v>
      </c>
      <c r="D69" s="277">
        <v>0</v>
      </c>
      <c r="E69" s="276">
        <v>0</v>
      </c>
      <c r="F69" s="277">
        <f t="shared" si="16"/>
        <v>962</v>
      </c>
      <c r="G69" s="278">
        <f t="shared" si="17"/>
        <v>0.0009323331588843015</v>
      </c>
      <c r="H69" s="275">
        <v>295</v>
      </c>
      <c r="I69" s="276">
        <v>140</v>
      </c>
      <c r="J69" s="277"/>
      <c r="K69" s="276"/>
      <c r="L69" s="277">
        <f t="shared" si="18"/>
        <v>435</v>
      </c>
      <c r="M69" s="279">
        <f t="shared" si="19"/>
        <v>1.211494252873563</v>
      </c>
      <c r="N69" s="275">
        <v>2100</v>
      </c>
      <c r="O69" s="276">
        <v>1802</v>
      </c>
      <c r="P69" s="277"/>
      <c r="Q69" s="276"/>
      <c r="R69" s="277">
        <f t="shared" si="20"/>
        <v>3902</v>
      </c>
      <c r="S69" s="278">
        <f t="shared" si="21"/>
        <v>0.0006617829504563369</v>
      </c>
      <c r="T69" s="275">
        <v>2876</v>
      </c>
      <c r="U69" s="276">
        <v>1915</v>
      </c>
      <c r="V69" s="277"/>
      <c r="W69" s="276"/>
      <c r="X69" s="277">
        <f t="shared" si="22"/>
        <v>4791</v>
      </c>
      <c r="Y69" s="280">
        <f t="shared" si="23"/>
        <v>-0.18555625130452935</v>
      </c>
    </row>
    <row r="70" spans="1:25" ht="19.5" customHeight="1">
      <c r="A70" s="274" t="s">
        <v>331</v>
      </c>
      <c r="B70" s="275">
        <v>461</v>
      </c>
      <c r="C70" s="276">
        <v>398</v>
      </c>
      <c r="D70" s="277">
        <v>0</v>
      </c>
      <c r="E70" s="276">
        <v>0</v>
      </c>
      <c r="F70" s="277">
        <f>SUM(B70:E70)</f>
        <v>859</v>
      </c>
      <c r="G70" s="278">
        <f>F70/$F$9</f>
        <v>0.0008325095462386851</v>
      </c>
      <c r="H70" s="275">
        <v>353</v>
      </c>
      <c r="I70" s="276">
        <v>336</v>
      </c>
      <c r="J70" s="277"/>
      <c r="K70" s="276"/>
      <c r="L70" s="277">
        <f>SUM(H70:K70)</f>
        <v>689</v>
      </c>
      <c r="M70" s="279">
        <f>IF(ISERROR(F70/L70-1),"         /0",(F70/L70-1))</f>
        <v>0.24673439767779382</v>
      </c>
      <c r="N70" s="275">
        <v>3540</v>
      </c>
      <c r="O70" s="276">
        <v>2918</v>
      </c>
      <c r="P70" s="277">
        <v>6</v>
      </c>
      <c r="Q70" s="276">
        <v>0</v>
      </c>
      <c r="R70" s="277">
        <f>SUM(N70:Q70)</f>
        <v>6464</v>
      </c>
      <c r="S70" s="278">
        <f>R70/$R$9</f>
        <v>0.0010963006129548337</v>
      </c>
      <c r="T70" s="275">
        <v>3062</v>
      </c>
      <c r="U70" s="276">
        <v>2301</v>
      </c>
      <c r="V70" s="277">
        <v>6</v>
      </c>
      <c r="W70" s="276">
        <v>0</v>
      </c>
      <c r="X70" s="277">
        <f>SUM(T70:W70)</f>
        <v>5369</v>
      </c>
      <c r="Y70" s="280">
        <f>IF(ISERROR(R70/X70-1),"         /0",(R70/X70-1))</f>
        <v>0.20394859377910235</v>
      </c>
    </row>
    <row r="71" spans="1:25" ht="19.5" customHeight="1" thickBot="1">
      <c r="A71" s="274" t="s">
        <v>275</v>
      </c>
      <c r="B71" s="275">
        <v>23909</v>
      </c>
      <c r="C71" s="276">
        <v>22141</v>
      </c>
      <c r="D71" s="277">
        <v>11</v>
      </c>
      <c r="E71" s="276">
        <v>0</v>
      </c>
      <c r="F71" s="277">
        <f>SUM(B71:E71)</f>
        <v>46061</v>
      </c>
      <c r="G71" s="278">
        <f>F71/$F$9</f>
        <v>0.044640538078346996</v>
      </c>
      <c r="H71" s="275">
        <v>22092</v>
      </c>
      <c r="I71" s="276">
        <v>20013</v>
      </c>
      <c r="J71" s="277">
        <v>2</v>
      </c>
      <c r="K71" s="276"/>
      <c r="L71" s="277">
        <f>SUM(H71:K71)</f>
        <v>42107</v>
      </c>
      <c r="M71" s="279">
        <f>IF(ISERROR(F71/L71-1),"         /0",(F71/L71-1))</f>
        <v>0.09390362647540784</v>
      </c>
      <c r="N71" s="275">
        <v>136471</v>
      </c>
      <c r="O71" s="276">
        <v>118101</v>
      </c>
      <c r="P71" s="277">
        <v>52</v>
      </c>
      <c r="Q71" s="276">
        <v>0</v>
      </c>
      <c r="R71" s="277">
        <f>SUM(N71:Q71)</f>
        <v>254624</v>
      </c>
      <c r="S71" s="278">
        <f>R71/$R$9</f>
        <v>0.043184475135057486</v>
      </c>
      <c r="T71" s="275">
        <v>117895</v>
      </c>
      <c r="U71" s="276">
        <v>95769</v>
      </c>
      <c r="V71" s="277">
        <v>47</v>
      </c>
      <c r="W71" s="276">
        <v>27</v>
      </c>
      <c r="X71" s="277">
        <f>SUM(T71:W71)</f>
        <v>213738</v>
      </c>
      <c r="Y71" s="280">
        <f>IF(ISERROR(R71/X71-1),"         /0",(R71/X71-1))</f>
        <v>0.19129027126669107</v>
      </c>
    </row>
    <row r="72" spans="1:25" s="119" customFormat="1" ht="19.5" customHeight="1">
      <c r="A72" s="126" t="s">
        <v>52</v>
      </c>
      <c r="B72" s="123">
        <f>SUM(B73:B92)</f>
        <v>149841</v>
      </c>
      <c r="C72" s="122">
        <f>SUM(C73:C92)</f>
        <v>136916</v>
      </c>
      <c r="D72" s="121">
        <f>SUM(D73:D92)</f>
        <v>892</v>
      </c>
      <c r="E72" s="122">
        <f>SUM(E73:E92)</f>
        <v>810</v>
      </c>
      <c r="F72" s="121">
        <f>SUM(B72:E72)</f>
        <v>288459</v>
      </c>
      <c r="G72" s="124">
        <f>F72/$F$9</f>
        <v>0.2795632959237076</v>
      </c>
      <c r="H72" s="123">
        <f>SUM(H73:H92)</f>
        <v>156482</v>
      </c>
      <c r="I72" s="122">
        <f>SUM(I73:I92)</f>
        <v>142861</v>
      </c>
      <c r="J72" s="121">
        <f>SUM(J73:J92)</f>
        <v>689</v>
      </c>
      <c r="K72" s="122">
        <f>SUM(K73:K92)</f>
        <v>612</v>
      </c>
      <c r="L72" s="121">
        <f>SUM(H72:K72)</f>
        <v>300644</v>
      </c>
      <c r="M72" s="125">
        <f>IF(ISERROR(F72/L72-1),"         /0",(F72/L72-1))</f>
        <v>-0.04052966299011451</v>
      </c>
      <c r="N72" s="123">
        <f>SUM(N73:N92)</f>
        <v>892782</v>
      </c>
      <c r="O72" s="122">
        <f>SUM(O73:O92)</f>
        <v>844467</v>
      </c>
      <c r="P72" s="121">
        <f>SUM(P73:P92)</f>
        <v>2950</v>
      </c>
      <c r="Q72" s="122">
        <f>SUM(Q73:Q92)</f>
        <v>2673</v>
      </c>
      <c r="R72" s="121">
        <f>SUM(N72:Q72)</f>
        <v>1742872</v>
      </c>
      <c r="S72" s="124">
        <f>R72/$R$9</f>
        <v>0.29559276638332566</v>
      </c>
      <c r="T72" s="123">
        <f>SUM(T73:T92)</f>
        <v>837255</v>
      </c>
      <c r="U72" s="122">
        <f>SUM(U73:U92)</f>
        <v>781747</v>
      </c>
      <c r="V72" s="121">
        <f>SUM(V73:V92)</f>
        <v>4788</v>
      </c>
      <c r="W72" s="122">
        <f>SUM(W73:W92)</f>
        <v>4978</v>
      </c>
      <c r="X72" s="121">
        <f>SUM(T72:W72)</f>
        <v>1628768</v>
      </c>
      <c r="Y72" s="120">
        <f>IF(ISERROR(R72/X72-1),"         /0",(R72/X72-1))</f>
        <v>0.07005540383897513</v>
      </c>
    </row>
    <row r="73" spans="1:25" s="111" customFormat="1" ht="19.5" customHeight="1">
      <c r="A73" s="267" t="s">
        <v>332</v>
      </c>
      <c r="B73" s="268">
        <v>27543</v>
      </c>
      <c r="C73" s="269">
        <v>25234</v>
      </c>
      <c r="D73" s="270">
        <v>435</v>
      </c>
      <c r="E73" s="269">
        <v>284</v>
      </c>
      <c r="F73" s="270">
        <f>SUM(B73:E73)</f>
        <v>53496</v>
      </c>
      <c r="G73" s="271">
        <f>F73/$F$9</f>
        <v>0.051846252253299994</v>
      </c>
      <c r="H73" s="268">
        <v>34332</v>
      </c>
      <c r="I73" s="269">
        <v>30111</v>
      </c>
      <c r="J73" s="270">
        <v>589</v>
      </c>
      <c r="K73" s="269">
        <v>441</v>
      </c>
      <c r="L73" s="270">
        <f>SUM(H73:K73)</f>
        <v>65473</v>
      </c>
      <c r="M73" s="272">
        <f>IF(ISERROR(F73/L73-1),"         /0",(F73/L73-1))</f>
        <v>-0.18293036824339803</v>
      </c>
      <c r="N73" s="268">
        <v>176615</v>
      </c>
      <c r="O73" s="269">
        <v>164726</v>
      </c>
      <c r="P73" s="270">
        <v>1112</v>
      </c>
      <c r="Q73" s="269">
        <v>1067</v>
      </c>
      <c r="R73" s="270">
        <f>SUM(N73:Q73)</f>
        <v>343520</v>
      </c>
      <c r="S73" s="271">
        <f>R73/$R$9</f>
        <v>0.05826132217856505</v>
      </c>
      <c r="T73" s="288">
        <v>181962</v>
      </c>
      <c r="U73" s="269">
        <v>165738</v>
      </c>
      <c r="V73" s="270">
        <v>3637</v>
      </c>
      <c r="W73" s="269">
        <v>3660</v>
      </c>
      <c r="X73" s="270">
        <f>SUM(T73:W73)</f>
        <v>354997</v>
      </c>
      <c r="Y73" s="273">
        <f>IF(ISERROR(R73/X73-1),"         /0",(R73/X73-1))</f>
        <v>-0.032329850674794436</v>
      </c>
    </row>
    <row r="74" spans="1:25" s="111" customFormat="1" ht="19.5" customHeight="1">
      <c r="A74" s="274" t="s">
        <v>333</v>
      </c>
      <c r="B74" s="275">
        <v>20605</v>
      </c>
      <c r="C74" s="276">
        <v>18800</v>
      </c>
      <c r="D74" s="277">
        <v>0</v>
      </c>
      <c r="E74" s="276">
        <v>0</v>
      </c>
      <c r="F74" s="277">
        <f>SUM(B74:E74)</f>
        <v>39405</v>
      </c>
      <c r="G74" s="278">
        <f>F74/$F$9</f>
        <v>0.038189800546606964</v>
      </c>
      <c r="H74" s="275">
        <v>20562</v>
      </c>
      <c r="I74" s="276">
        <v>18302</v>
      </c>
      <c r="J74" s="277">
        <v>0</v>
      </c>
      <c r="K74" s="276">
        <v>0</v>
      </c>
      <c r="L74" s="277">
        <f>SUM(H74:K74)</f>
        <v>38864</v>
      </c>
      <c r="M74" s="279">
        <f>IF(ISERROR(F74/L74-1),"         /0",(F74/L74-1))</f>
        <v>0.013920337587484566</v>
      </c>
      <c r="N74" s="275">
        <v>113442</v>
      </c>
      <c r="O74" s="276">
        <v>112363</v>
      </c>
      <c r="P74" s="277">
        <v>0</v>
      </c>
      <c r="Q74" s="276">
        <v>0</v>
      </c>
      <c r="R74" s="277">
        <f>SUM(N74:Q74)</f>
        <v>225805</v>
      </c>
      <c r="S74" s="278">
        <f>R74/$R$9</f>
        <v>0.03829674503531347</v>
      </c>
      <c r="T74" s="289">
        <v>105261</v>
      </c>
      <c r="U74" s="276">
        <v>101267</v>
      </c>
      <c r="V74" s="277">
        <v>60</v>
      </c>
      <c r="W74" s="276">
        <v>0</v>
      </c>
      <c r="X74" s="277">
        <f>SUM(T74:W74)</f>
        <v>206588</v>
      </c>
      <c r="Y74" s="280">
        <f>IF(ISERROR(R74/X74-1),"         /0",(R74/X74-1))</f>
        <v>0.09302089182333928</v>
      </c>
    </row>
    <row r="75" spans="1:25" s="111" customFormat="1" ht="19.5" customHeight="1">
      <c r="A75" s="274" t="s">
        <v>334</v>
      </c>
      <c r="B75" s="275">
        <v>14353</v>
      </c>
      <c r="C75" s="276">
        <v>14271</v>
      </c>
      <c r="D75" s="277">
        <v>0</v>
      </c>
      <c r="E75" s="276">
        <v>139</v>
      </c>
      <c r="F75" s="277">
        <f>SUM(B75:E75)</f>
        <v>28763</v>
      </c>
      <c r="G75" s="278">
        <f>F75/$F$9</f>
        <v>0.02787598612161036</v>
      </c>
      <c r="H75" s="275">
        <v>10895</v>
      </c>
      <c r="I75" s="276">
        <v>10133</v>
      </c>
      <c r="J75" s="277"/>
      <c r="K75" s="276"/>
      <c r="L75" s="277">
        <f>SUM(H75:K75)</f>
        <v>21028</v>
      </c>
      <c r="M75" s="279">
        <f>IF(ISERROR(F75/L75-1),"         /0",(F75/L75-1))</f>
        <v>0.36784287616511313</v>
      </c>
      <c r="N75" s="275">
        <v>70203</v>
      </c>
      <c r="O75" s="276">
        <v>75925</v>
      </c>
      <c r="P75" s="277">
        <v>450</v>
      </c>
      <c r="Q75" s="276">
        <v>438</v>
      </c>
      <c r="R75" s="277">
        <f>SUM(N75:Q75)</f>
        <v>147016</v>
      </c>
      <c r="S75" s="278">
        <f>R75/$R$9</f>
        <v>0.024934054906275965</v>
      </c>
      <c r="T75" s="289">
        <v>52241</v>
      </c>
      <c r="U75" s="276">
        <v>55505</v>
      </c>
      <c r="V75" s="277">
        <v>298</v>
      </c>
      <c r="W75" s="276">
        <v>298</v>
      </c>
      <c r="X75" s="277">
        <f>SUM(T75:W75)</f>
        <v>108342</v>
      </c>
      <c r="Y75" s="280">
        <f>IF(ISERROR(R75/X75-1),"         /0",(R75/X75-1))</f>
        <v>0.356962212253789</v>
      </c>
    </row>
    <row r="76" spans="1:25" s="111" customFormat="1" ht="19.5" customHeight="1">
      <c r="A76" s="274" t="s">
        <v>335</v>
      </c>
      <c r="B76" s="275">
        <v>14022</v>
      </c>
      <c r="C76" s="276">
        <v>11954</v>
      </c>
      <c r="D76" s="277">
        <v>3</v>
      </c>
      <c r="E76" s="276">
        <v>10</v>
      </c>
      <c r="F76" s="277">
        <f>SUM(B76:E76)</f>
        <v>25989</v>
      </c>
      <c r="G76" s="278">
        <f>F76/$F$9</f>
        <v>0.025187532709193463</v>
      </c>
      <c r="H76" s="275">
        <v>19225</v>
      </c>
      <c r="I76" s="276">
        <v>17170</v>
      </c>
      <c r="J76" s="277"/>
      <c r="K76" s="276"/>
      <c r="L76" s="277">
        <f>SUM(H76:K76)</f>
        <v>36395</v>
      </c>
      <c r="M76" s="279">
        <f>IF(ISERROR(F76/L76-1),"         /0",(F76/L76-1))</f>
        <v>-0.28591839538398134</v>
      </c>
      <c r="N76" s="275">
        <v>90819</v>
      </c>
      <c r="O76" s="276">
        <v>84257</v>
      </c>
      <c r="P76" s="277">
        <v>21</v>
      </c>
      <c r="Q76" s="276">
        <v>17</v>
      </c>
      <c r="R76" s="277">
        <f>SUM(N76:Q76)</f>
        <v>175114</v>
      </c>
      <c r="S76" s="278">
        <f>R76/$R$9</f>
        <v>0.029699502713021776</v>
      </c>
      <c r="T76" s="289">
        <v>94796</v>
      </c>
      <c r="U76" s="276">
        <v>86293</v>
      </c>
      <c r="V76" s="277">
        <v>192</v>
      </c>
      <c r="W76" s="276">
        <v>247</v>
      </c>
      <c r="X76" s="277">
        <f>SUM(T76:W76)</f>
        <v>181528</v>
      </c>
      <c r="Y76" s="280">
        <f>IF(ISERROR(R76/X76-1),"         /0",(R76/X76-1))</f>
        <v>-0.035333392093781724</v>
      </c>
    </row>
    <row r="77" spans="1:25" s="111" customFormat="1" ht="19.5" customHeight="1">
      <c r="A77" s="274" t="s">
        <v>336</v>
      </c>
      <c r="B77" s="275">
        <v>7985</v>
      </c>
      <c r="C77" s="276">
        <v>7618</v>
      </c>
      <c r="D77" s="277">
        <v>0</v>
      </c>
      <c r="E77" s="276">
        <v>0</v>
      </c>
      <c r="F77" s="277">
        <f>SUM(B77:E77)</f>
        <v>15603</v>
      </c>
      <c r="G77" s="278">
        <f>F77/$F$9</f>
        <v>0.015121823573879164</v>
      </c>
      <c r="H77" s="275">
        <v>4792</v>
      </c>
      <c r="I77" s="276">
        <v>4960</v>
      </c>
      <c r="J77" s="277"/>
      <c r="K77" s="276"/>
      <c r="L77" s="277">
        <f>SUM(H77:K77)</f>
        <v>9752</v>
      </c>
      <c r="M77" s="279">
        <f>IF(ISERROR(F77/L77-1),"         /0",(F77/L77-1))</f>
        <v>0.5999794913863823</v>
      </c>
      <c r="N77" s="275">
        <v>43907</v>
      </c>
      <c r="O77" s="276">
        <v>41643</v>
      </c>
      <c r="P77" s="277">
        <v>4</v>
      </c>
      <c r="Q77" s="276">
        <v>5</v>
      </c>
      <c r="R77" s="277">
        <f>SUM(N77:Q77)</f>
        <v>85559</v>
      </c>
      <c r="S77" s="278">
        <f>R77/$R$9</f>
        <v>0.014510888636108079</v>
      </c>
      <c r="T77" s="289">
        <v>32997</v>
      </c>
      <c r="U77" s="276">
        <v>31656</v>
      </c>
      <c r="V77" s="277">
        <v>28</v>
      </c>
      <c r="W77" s="276">
        <v>0</v>
      </c>
      <c r="X77" s="277">
        <f>SUM(T77:W77)</f>
        <v>64681</v>
      </c>
      <c r="Y77" s="280">
        <f>IF(ISERROR(R77/X77-1),"         /0",(R77/X77-1))</f>
        <v>0.32278412516813293</v>
      </c>
    </row>
    <row r="78" spans="1:25" s="111" customFormat="1" ht="19.5" customHeight="1">
      <c r="A78" s="274" t="s">
        <v>337</v>
      </c>
      <c r="B78" s="275">
        <v>7234</v>
      </c>
      <c r="C78" s="276">
        <v>7112</v>
      </c>
      <c r="D78" s="277">
        <v>0</v>
      </c>
      <c r="E78" s="276">
        <v>0</v>
      </c>
      <c r="F78" s="277">
        <f>SUM(B78:E78)</f>
        <v>14346</v>
      </c>
      <c r="G78" s="278">
        <f>F78/$F$9</f>
        <v>0.013903587835087515</v>
      </c>
      <c r="H78" s="275">
        <v>10318</v>
      </c>
      <c r="I78" s="276">
        <v>9921</v>
      </c>
      <c r="J78" s="277"/>
      <c r="K78" s="276"/>
      <c r="L78" s="277">
        <f>SUM(H78:K78)</f>
        <v>20239</v>
      </c>
      <c r="M78" s="279">
        <f>IF(ISERROR(F78/L78-1),"         /0",(F78/L78-1))</f>
        <v>-0.2911705123770937</v>
      </c>
      <c r="N78" s="275">
        <v>50016</v>
      </c>
      <c r="O78" s="276">
        <v>45940</v>
      </c>
      <c r="P78" s="277">
        <v>136</v>
      </c>
      <c r="Q78" s="276">
        <v>235</v>
      </c>
      <c r="R78" s="277">
        <f>SUM(N78:Q78)</f>
        <v>96327</v>
      </c>
      <c r="S78" s="278">
        <f>R78/$R$9</f>
        <v>0.0163371517859066</v>
      </c>
      <c r="T78" s="289">
        <v>56699</v>
      </c>
      <c r="U78" s="276">
        <v>48155</v>
      </c>
      <c r="V78" s="277">
        <v>272</v>
      </c>
      <c r="W78" s="276">
        <v>413</v>
      </c>
      <c r="X78" s="277">
        <f>SUM(T78:W78)</f>
        <v>105539</v>
      </c>
      <c r="Y78" s="280">
        <f>IF(ISERROR(R78/X78-1),"         /0",(R78/X78-1))</f>
        <v>-0.08728526895270938</v>
      </c>
    </row>
    <row r="79" spans="1:25" s="111" customFormat="1" ht="19.5" customHeight="1">
      <c r="A79" s="274" t="s">
        <v>338</v>
      </c>
      <c r="B79" s="275">
        <v>4031</v>
      </c>
      <c r="C79" s="276">
        <v>3994</v>
      </c>
      <c r="D79" s="277">
        <v>0</v>
      </c>
      <c r="E79" s="276">
        <v>0</v>
      </c>
      <c r="F79" s="277">
        <f>SUM(B79:E79)</f>
        <v>8025</v>
      </c>
      <c r="G79" s="278">
        <f>F79/$F$9</f>
        <v>0.007777519334767692</v>
      </c>
      <c r="H79" s="275">
        <v>5793</v>
      </c>
      <c r="I79" s="276">
        <v>5428</v>
      </c>
      <c r="J79" s="277"/>
      <c r="K79" s="276">
        <v>1</v>
      </c>
      <c r="L79" s="277">
        <f>SUM(H79:K79)</f>
        <v>11222</v>
      </c>
      <c r="M79" s="279">
        <f>IF(ISERROR(F79/L79-1),"         /0",(F79/L79-1))</f>
        <v>-0.28488682944216714</v>
      </c>
      <c r="N79" s="275">
        <v>34138</v>
      </c>
      <c r="O79" s="276">
        <v>30591</v>
      </c>
      <c r="P79" s="277">
        <v>2</v>
      </c>
      <c r="Q79" s="276"/>
      <c r="R79" s="277">
        <f>SUM(N79:Q79)</f>
        <v>64731</v>
      </c>
      <c r="S79" s="278">
        <f>R79/$R$9</f>
        <v>0.010978439817014131</v>
      </c>
      <c r="T79" s="289">
        <v>33780</v>
      </c>
      <c r="U79" s="276">
        <v>28702</v>
      </c>
      <c r="V79" s="277"/>
      <c r="W79" s="276">
        <v>1</v>
      </c>
      <c r="X79" s="277">
        <f>SUM(T79:W79)</f>
        <v>62483</v>
      </c>
      <c r="Y79" s="280">
        <f>IF(ISERROR(R79/X79-1),"         /0",(R79/X79-1))</f>
        <v>0.03597778595778056</v>
      </c>
    </row>
    <row r="80" spans="1:25" s="111" customFormat="1" ht="19.5" customHeight="1">
      <c r="A80" s="274" t="s">
        <v>339</v>
      </c>
      <c r="B80" s="275">
        <v>3834</v>
      </c>
      <c r="C80" s="276">
        <v>3688</v>
      </c>
      <c r="D80" s="277">
        <v>279</v>
      </c>
      <c r="E80" s="276">
        <v>158</v>
      </c>
      <c r="F80" s="277">
        <f>SUM(B80:E80)</f>
        <v>7959</v>
      </c>
      <c r="G80" s="278">
        <f>F80/$F$9</f>
        <v>0.007713554689771472</v>
      </c>
      <c r="H80" s="275">
        <v>3156</v>
      </c>
      <c r="I80" s="276">
        <v>3044</v>
      </c>
      <c r="J80" s="277">
        <v>95</v>
      </c>
      <c r="K80" s="276">
        <v>97</v>
      </c>
      <c r="L80" s="277">
        <f>SUM(H80:K80)</f>
        <v>6392</v>
      </c>
      <c r="M80" s="279">
        <f>IF(ISERROR(F80/L80-1),"         /0",(F80/L80-1))</f>
        <v>0.24515018773466823</v>
      </c>
      <c r="N80" s="275">
        <v>19255</v>
      </c>
      <c r="O80" s="276">
        <v>19389</v>
      </c>
      <c r="P80" s="277">
        <v>411</v>
      </c>
      <c r="Q80" s="276">
        <v>206</v>
      </c>
      <c r="R80" s="277">
        <f>SUM(N80:Q80)</f>
        <v>39261</v>
      </c>
      <c r="S80" s="278">
        <f>R80/$R$9</f>
        <v>0.006658703336203547</v>
      </c>
      <c r="T80" s="289">
        <v>18050</v>
      </c>
      <c r="U80" s="276">
        <v>19404</v>
      </c>
      <c r="V80" s="277">
        <v>95</v>
      </c>
      <c r="W80" s="276">
        <v>97</v>
      </c>
      <c r="X80" s="277">
        <f>SUM(T80:W80)</f>
        <v>37646</v>
      </c>
      <c r="Y80" s="280">
        <f>IF(ISERROR(R80/X80-1),"         /0",(R80/X80-1))</f>
        <v>0.04289964405248892</v>
      </c>
    </row>
    <row r="81" spans="1:25" s="111" customFormat="1" ht="19.5" customHeight="1">
      <c r="A81" s="274" t="s">
        <v>340</v>
      </c>
      <c r="B81" s="275">
        <v>3336</v>
      </c>
      <c r="C81" s="276">
        <v>3086</v>
      </c>
      <c r="D81" s="277">
        <v>0</v>
      </c>
      <c r="E81" s="276">
        <v>0</v>
      </c>
      <c r="F81" s="277">
        <f>SUM(B81:E81)</f>
        <v>6422</v>
      </c>
      <c r="G81" s="278">
        <f>F81/$F$9</f>
        <v>0.006223953790389797</v>
      </c>
      <c r="H81" s="275">
        <v>5020</v>
      </c>
      <c r="I81" s="276">
        <v>4338</v>
      </c>
      <c r="J81" s="277"/>
      <c r="K81" s="276"/>
      <c r="L81" s="277">
        <f>SUM(H81:K81)</f>
        <v>9358</v>
      </c>
      <c r="M81" s="279">
        <f>IF(ISERROR(F81/L81-1),"         /0",(F81/L81-1))</f>
        <v>-0.31374225261808075</v>
      </c>
      <c r="N81" s="275">
        <v>25308</v>
      </c>
      <c r="O81" s="276">
        <v>23112</v>
      </c>
      <c r="P81" s="277"/>
      <c r="Q81" s="276"/>
      <c r="R81" s="277">
        <f>SUM(N81:Q81)</f>
        <v>48420</v>
      </c>
      <c r="S81" s="278">
        <f>R81/$R$9</f>
        <v>0.0082120785394915</v>
      </c>
      <c r="T81" s="289">
        <v>25955</v>
      </c>
      <c r="U81" s="276">
        <v>23068</v>
      </c>
      <c r="V81" s="277">
        <v>3</v>
      </c>
      <c r="W81" s="276"/>
      <c r="X81" s="277">
        <f>SUM(T81:W81)</f>
        <v>49026</v>
      </c>
      <c r="Y81" s="280">
        <f>IF(ISERROR(R81/X81-1),"         /0",(R81/X81-1))</f>
        <v>-0.012360788153224833</v>
      </c>
    </row>
    <row r="82" spans="1:25" s="111" customFormat="1" ht="19.5" customHeight="1">
      <c r="A82" s="274" t="s">
        <v>341</v>
      </c>
      <c r="B82" s="275">
        <v>3079</v>
      </c>
      <c r="C82" s="276">
        <v>2591</v>
      </c>
      <c r="D82" s="277">
        <v>0</v>
      </c>
      <c r="E82" s="276">
        <v>0</v>
      </c>
      <c r="F82" s="277">
        <f aca="true" t="shared" si="24" ref="F82:F88">SUM(B82:E82)</f>
        <v>5670</v>
      </c>
      <c r="G82" s="278">
        <f aca="true" t="shared" si="25" ref="G82:G88">F82/$F$9</f>
        <v>0.005495144501948014</v>
      </c>
      <c r="H82" s="275">
        <v>3725</v>
      </c>
      <c r="I82" s="276">
        <v>3451</v>
      </c>
      <c r="J82" s="277"/>
      <c r="K82" s="276">
        <v>0</v>
      </c>
      <c r="L82" s="277">
        <f aca="true" t="shared" si="26" ref="L82:L88">SUM(H82:K82)</f>
        <v>7176</v>
      </c>
      <c r="M82" s="279">
        <f aca="true" t="shared" si="27" ref="M82:M88">IF(ISERROR(F82/L82-1),"         /0",(F82/L82-1))</f>
        <v>-0.20986622073578598</v>
      </c>
      <c r="N82" s="275">
        <v>18840</v>
      </c>
      <c r="O82" s="276">
        <v>16451</v>
      </c>
      <c r="P82" s="277"/>
      <c r="Q82" s="276"/>
      <c r="R82" s="277">
        <f aca="true" t="shared" si="28" ref="R82:R88">SUM(N82:Q82)</f>
        <v>35291</v>
      </c>
      <c r="S82" s="278">
        <f aca="true" t="shared" si="29" ref="S82:S88">R82/$R$9</f>
        <v>0.005985387520388155</v>
      </c>
      <c r="T82" s="289">
        <v>21758</v>
      </c>
      <c r="U82" s="276">
        <v>18073</v>
      </c>
      <c r="V82" s="277">
        <v>2</v>
      </c>
      <c r="W82" s="276">
        <v>0</v>
      </c>
      <c r="X82" s="277">
        <f aca="true" t="shared" si="30" ref="X82:X88">SUM(T82:W82)</f>
        <v>39833</v>
      </c>
      <c r="Y82" s="280">
        <f aca="true" t="shared" si="31" ref="Y82:Y88">IF(ISERROR(R82/X82-1),"         /0",(R82/X82-1))</f>
        <v>-0.11402605879547112</v>
      </c>
    </row>
    <row r="83" spans="1:25" s="111" customFormat="1" ht="19.5" customHeight="1">
      <c r="A83" s="274" t="s">
        <v>342</v>
      </c>
      <c r="B83" s="275">
        <v>3344</v>
      </c>
      <c r="C83" s="276">
        <v>2098</v>
      </c>
      <c r="D83" s="277">
        <v>0</v>
      </c>
      <c r="E83" s="276">
        <v>0</v>
      </c>
      <c r="F83" s="277">
        <f t="shared" si="24"/>
        <v>5442</v>
      </c>
      <c r="G83" s="278">
        <f t="shared" si="25"/>
        <v>0.005274175728324708</v>
      </c>
      <c r="H83" s="275">
        <v>2239</v>
      </c>
      <c r="I83" s="276">
        <v>2307</v>
      </c>
      <c r="J83" s="277"/>
      <c r="K83" s="276">
        <v>70</v>
      </c>
      <c r="L83" s="277">
        <f t="shared" si="26"/>
        <v>4616</v>
      </c>
      <c r="M83" s="279">
        <f t="shared" si="27"/>
        <v>0.17894280762564985</v>
      </c>
      <c r="N83" s="275">
        <v>18867</v>
      </c>
      <c r="O83" s="276">
        <v>15663</v>
      </c>
      <c r="P83" s="277"/>
      <c r="Q83" s="276">
        <v>3</v>
      </c>
      <c r="R83" s="277">
        <f t="shared" si="28"/>
        <v>34533</v>
      </c>
      <c r="S83" s="278">
        <f t="shared" si="29"/>
        <v>0.00585682999182693</v>
      </c>
      <c r="T83" s="289">
        <v>14064</v>
      </c>
      <c r="U83" s="276">
        <v>14509</v>
      </c>
      <c r="V83" s="277"/>
      <c r="W83" s="276">
        <v>70</v>
      </c>
      <c r="X83" s="277">
        <f t="shared" si="30"/>
        <v>28643</v>
      </c>
      <c r="Y83" s="280">
        <f t="shared" si="31"/>
        <v>0.2056348846140419</v>
      </c>
    </row>
    <row r="84" spans="1:25" s="111" customFormat="1" ht="19.5" customHeight="1">
      <c r="A84" s="274" t="s">
        <v>343</v>
      </c>
      <c r="B84" s="275">
        <v>2677</v>
      </c>
      <c r="C84" s="276">
        <v>2502</v>
      </c>
      <c r="D84" s="277">
        <v>9</v>
      </c>
      <c r="E84" s="276">
        <v>9</v>
      </c>
      <c r="F84" s="277">
        <f>SUM(B84:E84)</f>
        <v>5197</v>
      </c>
      <c r="G84" s="278">
        <f>F84/$F$9</f>
        <v>0.005036731212808436</v>
      </c>
      <c r="H84" s="275">
        <v>2139</v>
      </c>
      <c r="I84" s="276">
        <v>2174</v>
      </c>
      <c r="J84" s="277"/>
      <c r="K84" s="276"/>
      <c r="L84" s="277">
        <f>SUM(H84:K84)</f>
        <v>4313</v>
      </c>
      <c r="M84" s="279">
        <f>IF(ISERROR(F84/L84-1),"         /0",(F84/L84-1))</f>
        <v>0.20496174356596342</v>
      </c>
      <c r="N84" s="275">
        <v>11863</v>
      </c>
      <c r="O84" s="276">
        <v>12076</v>
      </c>
      <c r="P84" s="277">
        <v>9</v>
      </c>
      <c r="Q84" s="276">
        <v>9</v>
      </c>
      <c r="R84" s="277">
        <f>SUM(N84:Q84)</f>
        <v>23957</v>
      </c>
      <c r="S84" s="278">
        <f>R84/$R$9</f>
        <v>0.00406313022657162</v>
      </c>
      <c r="T84" s="289">
        <v>8260</v>
      </c>
      <c r="U84" s="276">
        <v>8838</v>
      </c>
      <c r="V84" s="277"/>
      <c r="W84" s="276">
        <v>0</v>
      </c>
      <c r="X84" s="277">
        <f>SUM(T84:W84)</f>
        <v>17098</v>
      </c>
      <c r="Y84" s="280">
        <f>IF(ISERROR(R84/X84-1),"         /0",(R84/X84-1))</f>
        <v>0.40115803017896834</v>
      </c>
    </row>
    <row r="85" spans="1:25" s="111" customFormat="1" ht="19.5" customHeight="1">
      <c r="A85" s="274" t="s">
        <v>344</v>
      </c>
      <c r="B85" s="275">
        <v>2509</v>
      </c>
      <c r="C85" s="276">
        <v>2160</v>
      </c>
      <c r="D85" s="277">
        <v>0</v>
      </c>
      <c r="E85" s="276">
        <v>0</v>
      </c>
      <c r="F85" s="277">
        <f>SUM(B85:E85)</f>
        <v>4669</v>
      </c>
      <c r="G85" s="278">
        <f>F85/$F$9</f>
        <v>0.0045250140528386735</v>
      </c>
      <c r="H85" s="275">
        <v>2417</v>
      </c>
      <c r="I85" s="276">
        <v>2325</v>
      </c>
      <c r="J85" s="277"/>
      <c r="K85" s="276"/>
      <c r="L85" s="277">
        <f>SUM(H85:K85)</f>
        <v>4742</v>
      </c>
      <c r="M85" s="279">
        <f>IF(ISERROR(F85/L85-1),"         /0",(F85/L85-1))</f>
        <v>-0.015394348376212563</v>
      </c>
      <c r="N85" s="275">
        <v>13864</v>
      </c>
      <c r="O85" s="276">
        <v>12977</v>
      </c>
      <c r="P85" s="277">
        <v>1</v>
      </c>
      <c r="Q85" s="276">
        <v>0</v>
      </c>
      <c r="R85" s="277">
        <f>SUM(N85:Q85)</f>
        <v>26842</v>
      </c>
      <c r="S85" s="278">
        <f>R85/$R$9</f>
        <v>0.004552428999525626</v>
      </c>
      <c r="T85" s="289">
        <v>13980</v>
      </c>
      <c r="U85" s="276">
        <v>13017</v>
      </c>
      <c r="V85" s="277"/>
      <c r="W85" s="276"/>
      <c r="X85" s="277">
        <f>SUM(T85:W85)</f>
        <v>26997</v>
      </c>
      <c r="Y85" s="280">
        <f>IF(ISERROR(R85/X85-1),"         /0",(R85/X85-1))</f>
        <v>-0.0057413786717042115</v>
      </c>
    </row>
    <row r="86" spans="1:25" s="111" customFormat="1" ht="19.5" customHeight="1">
      <c r="A86" s="274" t="s">
        <v>345</v>
      </c>
      <c r="B86" s="275">
        <v>2199</v>
      </c>
      <c r="C86" s="276">
        <v>2152</v>
      </c>
      <c r="D86" s="277">
        <v>0</v>
      </c>
      <c r="E86" s="276">
        <v>0</v>
      </c>
      <c r="F86" s="277">
        <f>SUM(B86:E86)</f>
        <v>4351</v>
      </c>
      <c r="G86" s="278">
        <f>F86/$F$9</f>
        <v>0.00421682076331143</v>
      </c>
      <c r="H86" s="275">
        <v>2338</v>
      </c>
      <c r="I86" s="276">
        <v>1902</v>
      </c>
      <c r="J86" s="277"/>
      <c r="K86" s="276"/>
      <c r="L86" s="277">
        <f>SUM(H86:K86)</f>
        <v>4240</v>
      </c>
      <c r="M86" s="279">
        <f>IF(ISERROR(F86/L86-1),"         /0",(F86/L86-1))</f>
        <v>0.02617924528301896</v>
      </c>
      <c r="N86" s="275">
        <v>19032</v>
      </c>
      <c r="O86" s="276">
        <v>17840</v>
      </c>
      <c r="P86" s="277"/>
      <c r="Q86" s="276">
        <v>0</v>
      </c>
      <c r="R86" s="277">
        <f>SUM(N86:Q86)</f>
        <v>36872</v>
      </c>
      <c r="S86" s="278">
        <f>R86/$R$9</f>
        <v>0.006253526639986174</v>
      </c>
      <c r="T86" s="289">
        <v>16247</v>
      </c>
      <c r="U86" s="276">
        <v>15237</v>
      </c>
      <c r="V86" s="277"/>
      <c r="W86" s="276"/>
      <c r="X86" s="277">
        <f>SUM(T86:W86)</f>
        <v>31484</v>
      </c>
      <c r="Y86" s="280">
        <f>IF(ISERROR(R86/X86-1),"         /0",(R86/X86-1))</f>
        <v>0.1711345445305552</v>
      </c>
    </row>
    <row r="87" spans="1:25" s="111" customFormat="1" ht="19.5" customHeight="1">
      <c r="A87" s="274" t="s">
        <v>346</v>
      </c>
      <c r="B87" s="275">
        <v>1649</v>
      </c>
      <c r="C87" s="276">
        <v>1752</v>
      </c>
      <c r="D87" s="277">
        <v>1</v>
      </c>
      <c r="E87" s="276">
        <v>0</v>
      </c>
      <c r="F87" s="277">
        <f t="shared" si="24"/>
        <v>3402</v>
      </c>
      <c r="G87" s="278">
        <f t="shared" si="25"/>
        <v>0.0032970867011688086</v>
      </c>
      <c r="H87" s="275">
        <v>1983</v>
      </c>
      <c r="I87" s="276">
        <v>2031</v>
      </c>
      <c r="J87" s="277"/>
      <c r="K87" s="276"/>
      <c r="L87" s="277">
        <f t="shared" si="26"/>
        <v>4014</v>
      </c>
      <c r="M87" s="279">
        <f t="shared" si="27"/>
        <v>-0.15246636771300448</v>
      </c>
      <c r="N87" s="275">
        <v>10916</v>
      </c>
      <c r="O87" s="276">
        <v>11753</v>
      </c>
      <c r="P87" s="277">
        <v>3</v>
      </c>
      <c r="Q87" s="276"/>
      <c r="R87" s="277">
        <f t="shared" si="28"/>
        <v>22672</v>
      </c>
      <c r="S87" s="278">
        <f t="shared" si="29"/>
        <v>0.0038451929914777214</v>
      </c>
      <c r="T87" s="289">
        <v>11018</v>
      </c>
      <c r="U87" s="276">
        <v>13838</v>
      </c>
      <c r="V87" s="277">
        <v>0</v>
      </c>
      <c r="W87" s="276">
        <v>0</v>
      </c>
      <c r="X87" s="277">
        <f t="shared" si="30"/>
        <v>24856</v>
      </c>
      <c r="Y87" s="280">
        <f t="shared" si="31"/>
        <v>-0.08786610878661083</v>
      </c>
    </row>
    <row r="88" spans="1:25" s="111" customFormat="1" ht="19.5" customHeight="1">
      <c r="A88" s="274" t="s">
        <v>347</v>
      </c>
      <c r="B88" s="275">
        <v>1129</v>
      </c>
      <c r="C88" s="276">
        <v>1060</v>
      </c>
      <c r="D88" s="277">
        <v>0</v>
      </c>
      <c r="E88" s="276">
        <v>0</v>
      </c>
      <c r="F88" s="277">
        <f t="shared" si="24"/>
        <v>2189</v>
      </c>
      <c r="G88" s="278">
        <f t="shared" si="25"/>
        <v>0.0021214940590413055</v>
      </c>
      <c r="H88" s="275">
        <v>1594</v>
      </c>
      <c r="I88" s="276">
        <v>1350</v>
      </c>
      <c r="J88" s="277"/>
      <c r="K88" s="276"/>
      <c r="L88" s="277">
        <f t="shared" si="26"/>
        <v>2944</v>
      </c>
      <c r="M88" s="279">
        <f t="shared" si="27"/>
        <v>-0.25645380434782605</v>
      </c>
      <c r="N88" s="275">
        <v>7146</v>
      </c>
      <c r="O88" s="276">
        <v>6550</v>
      </c>
      <c r="P88" s="277"/>
      <c r="Q88" s="276">
        <v>0</v>
      </c>
      <c r="R88" s="277">
        <f t="shared" si="28"/>
        <v>13696</v>
      </c>
      <c r="S88" s="278">
        <f t="shared" si="29"/>
        <v>0.002322854764082519</v>
      </c>
      <c r="T88" s="289">
        <v>8395</v>
      </c>
      <c r="U88" s="276">
        <v>7587</v>
      </c>
      <c r="V88" s="277"/>
      <c r="W88" s="276"/>
      <c r="X88" s="277">
        <f t="shared" si="30"/>
        <v>15982</v>
      </c>
      <c r="Y88" s="280">
        <f t="shared" si="31"/>
        <v>-0.1430359154048304</v>
      </c>
    </row>
    <row r="89" spans="1:25" s="111" customFormat="1" ht="19.5" customHeight="1">
      <c r="A89" s="274" t="s">
        <v>348</v>
      </c>
      <c r="B89" s="275">
        <v>973</v>
      </c>
      <c r="C89" s="276">
        <v>920</v>
      </c>
      <c r="D89" s="277">
        <v>0</v>
      </c>
      <c r="E89" s="276">
        <v>0</v>
      </c>
      <c r="F89" s="277">
        <f>SUM(B89:E89)</f>
        <v>1893</v>
      </c>
      <c r="G89" s="278">
        <f>F89/$F$9</f>
        <v>0.0018346223178461359</v>
      </c>
      <c r="H89" s="275">
        <v>736</v>
      </c>
      <c r="I89" s="276">
        <v>599</v>
      </c>
      <c r="J89" s="277"/>
      <c r="K89" s="276"/>
      <c r="L89" s="277">
        <f>SUM(H89:K89)</f>
        <v>1335</v>
      </c>
      <c r="M89" s="279">
        <f>IF(ISERROR(F89/L89-1),"         /0",(F89/L89-1))</f>
        <v>0.41797752808988764</v>
      </c>
      <c r="N89" s="275">
        <v>4819</v>
      </c>
      <c r="O89" s="276">
        <v>4344</v>
      </c>
      <c r="P89" s="277"/>
      <c r="Q89" s="276"/>
      <c r="R89" s="277">
        <f>SUM(N89:Q89)</f>
        <v>9163</v>
      </c>
      <c r="S89" s="278">
        <f>R89/$R$9</f>
        <v>0.0015540536071326023</v>
      </c>
      <c r="T89" s="289">
        <v>4016</v>
      </c>
      <c r="U89" s="276">
        <v>4224</v>
      </c>
      <c r="V89" s="277"/>
      <c r="W89" s="276"/>
      <c r="X89" s="277">
        <f>SUM(T89:W89)</f>
        <v>8240</v>
      </c>
      <c r="Y89" s="280">
        <f>IF(ISERROR(R89/X89-1),"         /0",(R89/X89-1))</f>
        <v>0.11201456310679614</v>
      </c>
    </row>
    <row r="90" spans="1:25" s="111" customFormat="1" ht="19.5" customHeight="1">
      <c r="A90" s="274" t="s">
        <v>349</v>
      </c>
      <c r="B90" s="275">
        <v>480</v>
      </c>
      <c r="C90" s="276">
        <v>383</v>
      </c>
      <c r="D90" s="277">
        <v>2</v>
      </c>
      <c r="E90" s="276">
        <v>0</v>
      </c>
      <c r="F90" s="277">
        <f>SUM(B90:E90)</f>
        <v>865</v>
      </c>
      <c r="G90" s="278">
        <f>F90/$F$9</f>
        <v>0.0008383245139656142</v>
      </c>
      <c r="H90" s="275">
        <v>261</v>
      </c>
      <c r="I90" s="276">
        <v>289</v>
      </c>
      <c r="J90" s="277"/>
      <c r="K90" s="276"/>
      <c r="L90" s="277">
        <f>SUM(H90:K90)</f>
        <v>550</v>
      </c>
      <c r="M90" s="279">
        <f>IF(ISERROR(F90/L90-1),"         /0",(F90/L90-1))</f>
        <v>0.5727272727272728</v>
      </c>
      <c r="N90" s="275">
        <v>2499</v>
      </c>
      <c r="O90" s="276">
        <v>2298</v>
      </c>
      <c r="P90" s="277">
        <v>9</v>
      </c>
      <c r="Q90" s="276"/>
      <c r="R90" s="277">
        <f>SUM(N90:Q90)</f>
        <v>4806</v>
      </c>
      <c r="S90" s="278">
        <f>R90/$R$9</f>
        <v>0.0008151022193472974</v>
      </c>
      <c r="T90" s="289">
        <v>1661</v>
      </c>
      <c r="U90" s="276">
        <v>1711</v>
      </c>
      <c r="V90" s="277"/>
      <c r="W90" s="276"/>
      <c r="X90" s="277">
        <f>SUM(T90:W90)</f>
        <v>3372</v>
      </c>
      <c r="Y90" s="280">
        <f>IF(ISERROR(R90/X90-1),"         /0",(R90/X90-1))</f>
        <v>0.42526690391459065</v>
      </c>
    </row>
    <row r="91" spans="1:25" s="111" customFormat="1" ht="19.5" customHeight="1">
      <c r="A91" s="274" t="s">
        <v>350</v>
      </c>
      <c r="B91" s="275">
        <v>283</v>
      </c>
      <c r="C91" s="276">
        <v>258</v>
      </c>
      <c r="D91" s="277">
        <v>0</v>
      </c>
      <c r="E91" s="276">
        <v>0</v>
      </c>
      <c r="F91" s="277">
        <f>SUM(B91:E91)</f>
        <v>541</v>
      </c>
      <c r="G91" s="278">
        <f>F91/$F$9</f>
        <v>0.000524316256711442</v>
      </c>
      <c r="H91" s="275">
        <v>319</v>
      </c>
      <c r="I91" s="276">
        <v>263</v>
      </c>
      <c r="J91" s="277"/>
      <c r="K91" s="276"/>
      <c r="L91" s="277">
        <f>SUM(H91:K91)</f>
        <v>582</v>
      </c>
      <c r="M91" s="279">
        <f>IF(ISERROR(F91/L91-1),"         /0",(F91/L91-1))</f>
        <v>-0.07044673539518898</v>
      </c>
      <c r="N91" s="275">
        <v>2029</v>
      </c>
      <c r="O91" s="276">
        <v>1704</v>
      </c>
      <c r="P91" s="277"/>
      <c r="Q91" s="276"/>
      <c r="R91" s="277">
        <f>SUM(N91:Q91)</f>
        <v>3733</v>
      </c>
      <c r="S91" s="278">
        <f>R91/$R$9</f>
        <v>0.000633120388019863</v>
      </c>
      <c r="T91" s="289">
        <v>1665</v>
      </c>
      <c r="U91" s="276">
        <v>1470</v>
      </c>
      <c r="V91" s="277"/>
      <c r="W91" s="276"/>
      <c r="X91" s="277">
        <f>SUM(T91:W91)</f>
        <v>3135</v>
      </c>
      <c r="Y91" s="280">
        <f>IF(ISERROR(R91/X91-1),"         /0",(R91/X91-1))</f>
        <v>0.1907496012759171</v>
      </c>
    </row>
    <row r="92" spans="1:25" s="111" customFormat="1" ht="19.5" customHeight="1" thickBot="1">
      <c r="A92" s="274" t="s">
        <v>275</v>
      </c>
      <c r="B92" s="275">
        <v>28576</v>
      </c>
      <c r="C92" s="276">
        <v>25283</v>
      </c>
      <c r="D92" s="277">
        <v>163</v>
      </c>
      <c r="E92" s="276">
        <v>210</v>
      </c>
      <c r="F92" s="277">
        <f>SUM(B92:E92)</f>
        <v>54232</v>
      </c>
      <c r="G92" s="278">
        <f>F92/$F$9</f>
        <v>0.05255955496113663</v>
      </c>
      <c r="H92" s="275">
        <v>24638</v>
      </c>
      <c r="I92" s="276">
        <v>22763</v>
      </c>
      <c r="J92" s="277">
        <v>5</v>
      </c>
      <c r="K92" s="276">
        <v>3</v>
      </c>
      <c r="L92" s="277">
        <f>SUM(H92:K92)</f>
        <v>47409</v>
      </c>
      <c r="M92" s="279">
        <f>IF(ISERROR(F92/L92-1),"         /0",(F92/L92-1))</f>
        <v>0.14391782151068355</v>
      </c>
      <c r="N92" s="275">
        <v>159204</v>
      </c>
      <c r="O92" s="276">
        <v>144865</v>
      </c>
      <c r="P92" s="277">
        <v>792</v>
      </c>
      <c r="Q92" s="276">
        <v>693</v>
      </c>
      <c r="R92" s="277">
        <f>SUM(N92:Q92)</f>
        <v>305554</v>
      </c>
      <c r="S92" s="278">
        <f>R92/$R$9</f>
        <v>0.051822252087067026</v>
      </c>
      <c r="T92" s="289">
        <v>134450</v>
      </c>
      <c r="U92" s="276">
        <v>123455</v>
      </c>
      <c r="V92" s="277">
        <v>201</v>
      </c>
      <c r="W92" s="276">
        <v>192</v>
      </c>
      <c r="X92" s="277">
        <f>SUM(T92:W92)</f>
        <v>258298</v>
      </c>
      <c r="Y92" s="280">
        <f>IF(ISERROR(R92/X92-1),"         /0",(R92/X92-1))</f>
        <v>0.1829514746533074</v>
      </c>
    </row>
    <row r="93" spans="1:25" s="119" customFormat="1" ht="19.5" customHeight="1">
      <c r="A93" s="126" t="s">
        <v>51</v>
      </c>
      <c r="B93" s="123">
        <f>SUM(B94:B101)</f>
        <v>13979</v>
      </c>
      <c r="C93" s="122">
        <f>SUM(C94:C101)</f>
        <v>12657</v>
      </c>
      <c r="D93" s="121">
        <f>SUM(D94:D101)</f>
        <v>736</v>
      </c>
      <c r="E93" s="122">
        <f>SUM(E94:E101)</f>
        <v>553</v>
      </c>
      <c r="F93" s="121">
        <f>SUM(B93:E93)</f>
        <v>27925</v>
      </c>
      <c r="G93" s="124">
        <f>F93/$F$9</f>
        <v>0.027063828962415926</v>
      </c>
      <c r="H93" s="123">
        <f>SUM(H94:H101)</f>
        <v>12735</v>
      </c>
      <c r="I93" s="122">
        <f>SUM(I94:I101)</f>
        <v>11836</v>
      </c>
      <c r="J93" s="121">
        <f>SUM(J94:J101)</f>
        <v>6</v>
      </c>
      <c r="K93" s="122">
        <f>SUM(K94:K101)</f>
        <v>0</v>
      </c>
      <c r="L93" s="121">
        <f>SUM(H93:K93)</f>
        <v>24577</v>
      </c>
      <c r="M93" s="125">
        <f>IF(ISERROR(F93/L93-1),"         /0",(F93/L93-1))</f>
        <v>0.13622492574358147</v>
      </c>
      <c r="N93" s="123">
        <f>SUM(N94:N101)</f>
        <v>71684</v>
      </c>
      <c r="O93" s="122">
        <f>SUM(O94:O101)</f>
        <v>72341</v>
      </c>
      <c r="P93" s="121">
        <f>SUM(P94:P101)</f>
        <v>1669</v>
      </c>
      <c r="Q93" s="122">
        <f>SUM(Q94:Q101)</f>
        <v>1616</v>
      </c>
      <c r="R93" s="121">
        <f>SUM(N93:Q93)</f>
        <v>147310</v>
      </c>
      <c r="S93" s="124">
        <f>R93/$R$9</f>
        <v>0.02498391758885776</v>
      </c>
      <c r="T93" s="123">
        <f>SUM(T94:T101)</f>
        <v>66621</v>
      </c>
      <c r="U93" s="122">
        <f>SUM(U94:U101)</f>
        <v>65696</v>
      </c>
      <c r="V93" s="121">
        <f>SUM(V94:V101)</f>
        <v>611</v>
      </c>
      <c r="W93" s="122">
        <f>SUM(W94:W101)</f>
        <v>587</v>
      </c>
      <c r="X93" s="121">
        <f>SUM(T93:W93)</f>
        <v>133515</v>
      </c>
      <c r="Y93" s="120">
        <f>IF(ISERROR(R93/X93-1),"         /0",(R93/X93-1))</f>
        <v>0.1033217241508444</v>
      </c>
    </row>
    <row r="94" spans="1:25" ht="19.5" customHeight="1">
      <c r="A94" s="267" t="s">
        <v>351</v>
      </c>
      <c r="B94" s="268">
        <v>5447</v>
      </c>
      <c r="C94" s="269">
        <v>4909</v>
      </c>
      <c r="D94" s="270">
        <v>1</v>
      </c>
      <c r="E94" s="269">
        <v>0</v>
      </c>
      <c r="F94" s="270">
        <f>SUM(B94:E94)</f>
        <v>10357</v>
      </c>
      <c r="G94" s="271">
        <f>F94/$F$9</f>
        <v>0.010037603457967476</v>
      </c>
      <c r="H94" s="268">
        <v>4381</v>
      </c>
      <c r="I94" s="269">
        <v>4169</v>
      </c>
      <c r="J94" s="270"/>
      <c r="K94" s="269"/>
      <c r="L94" s="270">
        <f>SUM(H94:K94)</f>
        <v>8550</v>
      </c>
      <c r="M94" s="272">
        <f>IF(ISERROR(F94/L94-1),"         /0",(F94/L94-1))</f>
        <v>0.21134502923976606</v>
      </c>
      <c r="N94" s="268">
        <v>25462</v>
      </c>
      <c r="O94" s="269">
        <v>25107</v>
      </c>
      <c r="P94" s="270">
        <v>9</v>
      </c>
      <c r="Q94" s="269">
        <v>6</v>
      </c>
      <c r="R94" s="270">
        <f>SUM(N94:Q94)</f>
        <v>50584</v>
      </c>
      <c r="S94" s="271">
        <f>R94/$R$9</f>
        <v>0.008579095019447295</v>
      </c>
      <c r="T94" s="288">
        <v>22484</v>
      </c>
      <c r="U94" s="269">
        <v>21803</v>
      </c>
      <c r="V94" s="270">
        <v>11</v>
      </c>
      <c r="W94" s="269">
        <v>11</v>
      </c>
      <c r="X94" s="270">
        <f>SUM(T94:W94)</f>
        <v>44309</v>
      </c>
      <c r="Y94" s="273">
        <f>IF(ISERROR(R94/X94-1),"         /0",(R94/X94-1))</f>
        <v>0.1416190841589744</v>
      </c>
    </row>
    <row r="95" spans="1:25" ht="19.5" customHeight="1">
      <c r="A95" s="274" t="s">
        <v>352</v>
      </c>
      <c r="B95" s="275">
        <v>3850</v>
      </c>
      <c r="C95" s="276">
        <v>3266</v>
      </c>
      <c r="D95" s="277">
        <v>0</v>
      </c>
      <c r="E95" s="276">
        <v>0</v>
      </c>
      <c r="F95" s="277">
        <f>SUM(B95:E95)</f>
        <v>7116</v>
      </c>
      <c r="G95" s="278">
        <f>F95/$F$9</f>
        <v>0.006896551724137931</v>
      </c>
      <c r="H95" s="275">
        <v>2757</v>
      </c>
      <c r="I95" s="276">
        <v>2263</v>
      </c>
      <c r="J95" s="277">
        <v>4</v>
      </c>
      <c r="K95" s="276">
        <v>0</v>
      </c>
      <c r="L95" s="277">
        <f>SUM(H95:K95)</f>
        <v>5024</v>
      </c>
      <c r="M95" s="279">
        <f>IF(ISERROR(F95/L95-1),"         /0",(F95/L95-1))</f>
        <v>0.4164012738853504</v>
      </c>
      <c r="N95" s="275">
        <v>17772</v>
      </c>
      <c r="O95" s="276">
        <v>18389</v>
      </c>
      <c r="P95" s="277">
        <v>10</v>
      </c>
      <c r="Q95" s="276">
        <v>36</v>
      </c>
      <c r="R95" s="277">
        <f>SUM(N95:Q95)</f>
        <v>36207</v>
      </c>
      <c r="S95" s="278">
        <f>R95/$R$9</f>
        <v>0.006140742000813067</v>
      </c>
      <c r="T95" s="289">
        <v>14407</v>
      </c>
      <c r="U95" s="276">
        <v>14577</v>
      </c>
      <c r="V95" s="277">
        <v>18</v>
      </c>
      <c r="W95" s="276">
        <v>15</v>
      </c>
      <c r="X95" s="277">
        <f>SUM(T95:W95)</f>
        <v>29017</v>
      </c>
      <c r="Y95" s="280">
        <f>IF(ISERROR(R95/X95-1),"         /0",(R95/X95-1))</f>
        <v>0.24778578074921587</v>
      </c>
    </row>
    <row r="96" spans="1:25" ht="19.5" customHeight="1">
      <c r="A96" s="274" t="s">
        <v>353</v>
      </c>
      <c r="B96" s="275">
        <v>1177</v>
      </c>
      <c r="C96" s="276">
        <v>1213</v>
      </c>
      <c r="D96" s="277">
        <v>593</v>
      </c>
      <c r="E96" s="276">
        <v>437</v>
      </c>
      <c r="F96" s="277">
        <f>SUM(B96:E96)</f>
        <v>3420</v>
      </c>
      <c r="G96" s="278">
        <f>F96/$F$9</f>
        <v>0.003314531604349596</v>
      </c>
      <c r="H96" s="275">
        <v>1305</v>
      </c>
      <c r="I96" s="276">
        <v>1186</v>
      </c>
      <c r="J96" s="277"/>
      <c r="K96" s="276"/>
      <c r="L96" s="277">
        <f>SUM(H96:K96)</f>
        <v>2491</v>
      </c>
      <c r="M96" s="279">
        <f>IF(ISERROR(F96/L96-1),"         /0",(F96/L96-1))</f>
        <v>0.37294259333600954</v>
      </c>
      <c r="N96" s="275">
        <v>6906</v>
      </c>
      <c r="O96" s="276">
        <v>7685</v>
      </c>
      <c r="P96" s="277">
        <v>1326</v>
      </c>
      <c r="Q96" s="276">
        <v>1178</v>
      </c>
      <c r="R96" s="277">
        <f>SUM(N96:Q96)</f>
        <v>17095</v>
      </c>
      <c r="S96" s="278">
        <f>R96/$R$9</f>
        <v>0.0028993284310740845</v>
      </c>
      <c r="T96" s="289">
        <v>7096</v>
      </c>
      <c r="U96" s="276">
        <v>7014</v>
      </c>
      <c r="V96" s="277">
        <v>6</v>
      </c>
      <c r="W96" s="276">
        <v>12</v>
      </c>
      <c r="X96" s="277">
        <f>SUM(T96:W96)</f>
        <v>14128</v>
      </c>
      <c r="Y96" s="280">
        <f>IF(ISERROR(R96/X96-1),"         /0",(R96/X96-1))</f>
        <v>0.21000849377123454</v>
      </c>
    </row>
    <row r="97" spans="1:25" ht="19.5" customHeight="1">
      <c r="A97" s="274" t="s">
        <v>354</v>
      </c>
      <c r="B97" s="275">
        <v>478</v>
      </c>
      <c r="C97" s="276">
        <v>375</v>
      </c>
      <c r="D97" s="277">
        <v>138</v>
      </c>
      <c r="E97" s="276">
        <v>113</v>
      </c>
      <c r="F97" s="277">
        <f>SUM(B97:E97)</f>
        <v>1104</v>
      </c>
      <c r="G97" s="278">
        <f>F97/$F$9</f>
        <v>0.0010699540617549572</v>
      </c>
      <c r="H97" s="275">
        <v>635</v>
      </c>
      <c r="I97" s="276">
        <v>497</v>
      </c>
      <c r="J97" s="277"/>
      <c r="K97" s="276"/>
      <c r="L97" s="277">
        <f>SUM(H97:K97)</f>
        <v>1132</v>
      </c>
      <c r="M97" s="279">
        <f>IF(ISERROR(F97/L97-1),"         /0",(F97/L97-1))</f>
        <v>-0.02473498233215543</v>
      </c>
      <c r="N97" s="275">
        <v>1919</v>
      </c>
      <c r="O97" s="276">
        <v>1937</v>
      </c>
      <c r="P97" s="277">
        <v>138</v>
      </c>
      <c r="Q97" s="276">
        <v>113</v>
      </c>
      <c r="R97" s="277">
        <f>SUM(N97:Q97)</f>
        <v>4107</v>
      </c>
      <c r="S97" s="278">
        <f>R97/$R$9</f>
        <v>0.0006965511474946631</v>
      </c>
      <c r="T97" s="289">
        <v>2431</v>
      </c>
      <c r="U97" s="276">
        <v>2215</v>
      </c>
      <c r="V97" s="277">
        <v>7</v>
      </c>
      <c r="W97" s="276"/>
      <c r="X97" s="277">
        <f>SUM(T97:W97)</f>
        <v>4653</v>
      </c>
      <c r="Y97" s="280">
        <f>IF(ISERROR(R97/X97-1),"         /0",(R97/X97-1))</f>
        <v>-0.1173436492585429</v>
      </c>
    </row>
    <row r="98" spans="1:25" ht="19.5" customHeight="1">
      <c r="A98" s="274" t="s">
        <v>355</v>
      </c>
      <c r="B98" s="275">
        <v>380</v>
      </c>
      <c r="C98" s="276">
        <v>384</v>
      </c>
      <c r="D98" s="277">
        <v>0</v>
      </c>
      <c r="E98" s="276">
        <v>0</v>
      </c>
      <c r="F98" s="277">
        <f>SUM(B98:E98)</f>
        <v>764</v>
      </c>
      <c r="G98" s="278">
        <f>F98/$F$9</f>
        <v>0.0007404392238956407</v>
      </c>
      <c r="H98" s="275">
        <v>368</v>
      </c>
      <c r="I98" s="276">
        <v>268</v>
      </c>
      <c r="J98" s="277"/>
      <c r="K98" s="276"/>
      <c r="L98" s="277">
        <f>SUM(H98:K98)</f>
        <v>636</v>
      </c>
      <c r="M98" s="279">
        <f>IF(ISERROR(F98/L98-1),"         /0",(F98/L98-1))</f>
        <v>0.20125786163522008</v>
      </c>
      <c r="N98" s="275">
        <v>2325</v>
      </c>
      <c r="O98" s="276">
        <v>2442</v>
      </c>
      <c r="P98" s="277">
        <v>6</v>
      </c>
      <c r="Q98" s="276"/>
      <c r="R98" s="277">
        <f>SUM(N98:Q98)</f>
        <v>4773</v>
      </c>
      <c r="S98" s="278">
        <f>R98/$R$9</f>
        <v>0.0008095053876289327</v>
      </c>
      <c r="T98" s="289">
        <v>1794</v>
      </c>
      <c r="U98" s="276">
        <v>1725</v>
      </c>
      <c r="V98" s="277"/>
      <c r="W98" s="276"/>
      <c r="X98" s="277">
        <f>SUM(T98:W98)</f>
        <v>3519</v>
      </c>
      <c r="Y98" s="280">
        <f>IF(ISERROR(R98/X98-1),"         /0",(R98/X98-1))</f>
        <v>0.35635123614663256</v>
      </c>
    </row>
    <row r="99" spans="1:25" ht="19.5" customHeight="1">
      <c r="A99" s="274" t="s">
        <v>356</v>
      </c>
      <c r="B99" s="275">
        <v>410</v>
      </c>
      <c r="C99" s="276">
        <v>352</v>
      </c>
      <c r="D99" s="277">
        <v>0</v>
      </c>
      <c r="E99" s="276">
        <v>0</v>
      </c>
      <c r="F99" s="277">
        <f>SUM(B99:E99)</f>
        <v>762</v>
      </c>
      <c r="G99" s="278">
        <f>F99/$F$9</f>
        <v>0.0007385009013199977</v>
      </c>
      <c r="H99" s="275">
        <v>601</v>
      </c>
      <c r="I99" s="276">
        <v>725</v>
      </c>
      <c r="J99" s="277"/>
      <c r="K99" s="276"/>
      <c r="L99" s="277">
        <f>SUM(H99:K99)</f>
        <v>1326</v>
      </c>
      <c r="M99" s="279">
        <f>IF(ISERROR(F99/L99-1),"         /0",(F99/L99-1))</f>
        <v>-0.42533936651583715</v>
      </c>
      <c r="N99" s="275">
        <v>3396</v>
      </c>
      <c r="O99" s="276">
        <v>3349</v>
      </c>
      <c r="P99" s="277">
        <v>5</v>
      </c>
      <c r="Q99" s="276"/>
      <c r="R99" s="277">
        <f>SUM(N99:Q99)</f>
        <v>6750</v>
      </c>
      <c r="S99" s="278">
        <f>R99/$R$9</f>
        <v>0.001144806487847328</v>
      </c>
      <c r="T99" s="289">
        <v>4232</v>
      </c>
      <c r="U99" s="276">
        <v>4975</v>
      </c>
      <c r="V99" s="277">
        <v>1</v>
      </c>
      <c r="W99" s="276"/>
      <c r="X99" s="277">
        <f>SUM(T99:W99)</f>
        <v>9208</v>
      </c>
      <c r="Y99" s="280">
        <f>IF(ISERROR(R99/X99-1),"         /0",(R99/X99-1))</f>
        <v>-0.26694178974804517</v>
      </c>
    </row>
    <row r="100" spans="1:25" ht="19.5" customHeight="1">
      <c r="A100" s="274" t="s">
        <v>357</v>
      </c>
      <c r="B100" s="275">
        <v>287</v>
      </c>
      <c r="C100" s="276">
        <v>362</v>
      </c>
      <c r="D100" s="277">
        <v>0</v>
      </c>
      <c r="E100" s="276">
        <v>0</v>
      </c>
      <c r="F100" s="277">
        <f>SUM(B100:E100)</f>
        <v>649</v>
      </c>
      <c r="G100" s="278">
        <f>F100/$F$9</f>
        <v>0.000628985675796166</v>
      </c>
      <c r="H100" s="275">
        <v>251</v>
      </c>
      <c r="I100" s="276">
        <v>308</v>
      </c>
      <c r="J100" s="277"/>
      <c r="K100" s="276"/>
      <c r="L100" s="277">
        <f>SUM(H100:K100)</f>
        <v>559</v>
      </c>
      <c r="M100" s="279">
        <f>IF(ISERROR(F100/L100-1),"         /0",(F100/L100-1))</f>
        <v>0.1610017889087656</v>
      </c>
      <c r="N100" s="275">
        <v>1464</v>
      </c>
      <c r="O100" s="276">
        <v>1706</v>
      </c>
      <c r="P100" s="277"/>
      <c r="Q100" s="276"/>
      <c r="R100" s="277">
        <f>SUM(N100:Q100)</f>
        <v>3170</v>
      </c>
      <c r="S100" s="278">
        <f>R100/$R$9</f>
        <v>0.0005376350468853377</v>
      </c>
      <c r="T100" s="289">
        <v>1519</v>
      </c>
      <c r="U100" s="276">
        <v>1693</v>
      </c>
      <c r="V100" s="277">
        <v>1</v>
      </c>
      <c r="W100" s="276"/>
      <c r="X100" s="277">
        <f>SUM(T100:W100)</f>
        <v>3213</v>
      </c>
      <c r="Y100" s="280">
        <f>IF(ISERROR(R100/X100-1),"         /0",(R100/X100-1))</f>
        <v>-0.013383131030189843</v>
      </c>
    </row>
    <row r="101" spans="1:25" ht="19.5" customHeight="1" thickBot="1">
      <c r="A101" s="281" t="s">
        <v>275</v>
      </c>
      <c r="B101" s="282">
        <v>1950</v>
      </c>
      <c r="C101" s="283">
        <v>1796</v>
      </c>
      <c r="D101" s="284">
        <v>4</v>
      </c>
      <c r="E101" s="283">
        <v>3</v>
      </c>
      <c r="F101" s="284">
        <f>SUM(B101:E101)</f>
        <v>3753</v>
      </c>
      <c r="G101" s="285">
        <f>F101/$F$9</f>
        <v>0.0036372623131941616</v>
      </c>
      <c r="H101" s="282">
        <v>2437</v>
      </c>
      <c r="I101" s="283">
        <v>2420</v>
      </c>
      <c r="J101" s="284">
        <v>2</v>
      </c>
      <c r="K101" s="283">
        <v>0</v>
      </c>
      <c r="L101" s="284">
        <f>SUM(H101:K101)</f>
        <v>4859</v>
      </c>
      <c r="M101" s="286">
        <f>IF(ISERROR(F101/L101-1),"         /0",(F101/L101-1))</f>
        <v>-0.22761885161555873</v>
      </c>
      <c r="N101" s="282">
        <v>12440</v>
      </c>
      <c r="O101" s="283">
        <v>11726</v>
      </c>
      <c r="P101" s="284">
        <v>175</v>
      </c>
      <c r="Q101" s="283">
        <v>283</v>
      </c>
      <c r="R101" s="284">
        <f>SUM(N101:Q101)</f>
        <v>24624</v>
      </c>
      <c r="S101" s="285">
        <f>R101/$R$9</f>
        <v>0.004176254067667052</v>
      </c>
      <c r="T101" s="290">
        <v>12658</v>
      </c>
      <c r="U101" s="283">
        <v>11694</v>
      </c>
      <c r="V101" s="284">
        <v>567</v>
      </c>
      <c r="W101" s="283">
        <v>549</v>
      </c>
      <c r="X101" s="284">
        <f>SUM(T101:W101)</f>
        <v>25468</v>
      </c>
      <c r="Y101" s="287">
        <f>IF(ISERROR(R101/X101-1),"         /0",(R101/X101-1))</f>
        <v>-0.03313962619758126</v>
      </c>
    </row>
    <row r="102" spans="1:25" s="111" customFormat="1" ht="19.5" customHeight="1" thickBot="1">
      <c r="A102" s="118" t="s">
        <v>50</v>
      </c>
      <c r="B102" s="115">
        <v>3203</v>
      </c>
      <c r="C102" s="114">
        <v>3180</v>
      </c>
      <c r="D102" s="113">
        <v>0</v>
      </c>
      <c r="E102" s="114">
        <v>0</v>
      </c>
      <c r="F102" s="113">
        <f>SUM(B102:E102)</f>
        <v>6383</v>
      </c>
      <c r="G102" s="116">
        <f>F102/$F$9</f>
        <v>0.006186156500164758</v>
      </c>
      <c r="H102" s="115">
        <v>3326</v>
      </c>
      <c r="I102" s="114">
        <v>2743</v>
      </c>
      <c r="J102" s="113"/>
      <c r="K102" s="114"/>
      <c r="L102" s="113">
        <f>SUM(H102:K102)</f>
        <v>6069</v>
      </c>
      <c r="M102" s="117">
        <f>IF(ISERROR(F102/L102-1),"         /0",(F102/L102-1))</f>
        <v>0.05173834239578179</v>
      </c>
      <c r="N102" s="115">
        <v>16237</v>
      </c>
      <c r="O102" s="114">
        <v>15730</v>
      </c>
      <c r="P102" s="113"/>
      <c r="Q102" s="114"/>
      <c r="R102" s="113">
        <f>SUM(N102:Q102)</f>
        <v>31967</v>
      </c>
      <c r="S102" s="116">
        <f>R102/$R$9</f>
        <v>0.005421633925483783</v>
      </c>
      <c r="T102" s="115">
        <v>17367</v>
      </c>
      <c r="U102" s="114">
        <v>13895</v>
      </c>
      <c r="V102" s="113">
        <v>1</v>
      </c>
      <c r="W102" s="114">
        <v>2</v>
      </c>
      <c r="X102" s="113">
        <f>SUM(T102:W102)</f>
        <v>31265</v>
      </c>
      <c r="Y102" s="112">
        <f>IF(ISERROR(R102/X102-1),"         /0",(R102/X102-1))</f>
        <v>0.022453222453222343</v>
      </c>
    </row>
    <row r="103" ht="15" thickTop="1">
      <c r="A103" s="63"/>
    </row>
    <row r="104" ht="14.25">
      <c r="A104" s="63" t="s">
        <v>49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103:Y65536 M103:M65536 Y3 M3 M5:M8 Y5:Y8">
    <cfRule type="cellIs" priority="1" dxfId="95" operator="lessThan" stopIfTrue="1">
      <formula>0</formula>
    </cfRule>
  </conditionalFormatting>
  <conditionalFormatting sqref="M9:M102 Y9:Y102">
    <cfRule type="cellIs" priority="2" dxfId="95" operator="lessThan" stopIfTrue="1">
      <formula>0</formula>
    </cfRule>
    <cfRule type="cellIs" priority="3" dxfId="97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5"/>
  <sheetViews>
    <sheetView showGridLines="0" zoomScale="80" zoomScaleNormal="80" zoomScalePageLayoutView="0" workbookViewId="0" topLeftCell="A1">
      <selection activeCell="A21" sqref="A21:IV21"/>
    </sheetView>
  </sheetViews>
  <sheetFormatPr defaultColWidth="8.00390625" defaultRowHeight="15"/>
  <cols>
    <col min="1" max="1" width="19.57421875" style="86" customWidth="1"/>
    <col min="2" max="2" width="9.421875" style="86" bestFit="1" customWidth="1"/>
    <col min="3" max="3" width="10.7109375" style="86" customWidth="1"/>
    <col min="4" max="4" width="8.00390625" style="86" bestFit="1" customWidth="1"/>
    <col min="5" max="5" width="10.8515625" style="86" customWidth="1"/>
    <col min="6" max="6" width="11.140625" style="86" customWidth="1"/>
    <col min="7" max="7" width="10.00390625" style="86" bestFit="1" customWidth="1"/>
    <col min="8" max="8" width="10.421875" style="86" customWidth="1"/>
    <col min="9" max="9" width="10.8515625" style="86" customWidth="1"/>
    <col min="10" max="10" width="8.57421875" style="86" customWidth="1"/>
    <col min="11" max="11" width="9.7109375" style="86" bestFit="1" customWidth="1"/>
    <col min="12" max="12" width="11.00390625" style="86" customWidth="1"/>
    <col min="13" max="13" width="10.57421875" style="86" bestFit="1" customWidth="1"/>
    <col min="14" max="14" width="12.421875" style="86" customWidth="1"/>
    <col min="15" max="15" width="11.140625" style="86" bestFit="1" customWidth="1"/>
    <col min="16" max="16" width="10.00390625" style="86" customWidth="1"/>
    <col min="17" max="17" width="10.8515625" style="86" customWidth="1"/>
    <col min="18" max="18" width="12.421875" style="86" customWidth="1"/>
    <col min="19" max="19" width="11.28125" style="86" bestFit="1" customWidth="1"/>
    <col min="20" max="21" width="12.421875" style="86" customWidth="1"/>
    <col min="22" max="22" width="10.8515625" style="86" customWidth="1"/>
    <col min="23" max="23" width="11.00390625" style="86" customWidth="1"/>
    <col min="24" max="24" width="12.7109375" style="86" bestFit="1" customWidth="1"/>
    <col min="25" max="25" width="9.8515625" style="86" bestFit="1" customWidth="1"/>
    <col min="26" max="16384" width="8.00390625" style="86" customWidth="1"/>
  </cols>
  <sheetData>
    <row r="1" spans="24:25" ht="18.75" thickBot="1">
      <c r="X1" s="518" t="s">
        <v>26</v>
      </c>
      <c r="Y1" s="519"/>
    </row>
    <row r="2" ht="5.25" customHeight="1" thickBot="1"/>
    <row r="3" spans="1:25" ht="24.75" customHeight="1" thickTop="1">
      <c r="A3" s="576" t="s">
        <v>60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8"/>
    </row>
    <row r="4" spans="1:25" ht="21" customHeight="1" thickBot="1">
      <c r="A4" s="587" t="s">
        <v>59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</row>
    <row r="5" spans="1:25" s="132" customFormat="1" ht="17.25" customHeight="1" thickBot="1" thickTop="1">
      <c r="A5" s="523" t="s">
        <v>58</v>
      </c>
      <c r="B5" s="593" t="s">
        <v>34</v>
      </c>
      <c r="C5" s="594"/>
      <c r="D5" s="594"/>
      <c r="E5" s="594"/>
      <c r="F5" s="594"/>
      <c r="G5" s="594"/>
      <c r="H5" s="594"/>
      <c r="I5" s="594"/>
      <c r="J5" s="595"/>
      <c r="K5" s="595"/>
      <c r="L5" s="595"/>
      <c r="M5" s="596"/>
      <c r="N5" s="593" t="s">
        <v>33</v>
      </c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7"/>
    </row>
    <row r="6" spans="1:25" s="104" customFormat="1" ht="26.25" customHeight="1">
      <c r="A6" s="524"/>
      <c r="B6" s="598" t="s">
        <v>153</v>
      </c>
      <c r="C6" s="599"/>
      <c r="D6" s="599"/>
      <c r="E6" s="599"/>
      <c r="F6" s="599"/>
      <c r="G6" s="579" t="s">
        <v>32</v>
      </c>
      <c r="H6" s="598" t="s">
        <v>154</v>
      </c>
      <c r="I6" s="599"/>
      <c r="J6" s="599"/>
      <c r="K6" s="599"/>
      <c r="L6" s="599"/>
      <c r="M6" s="590" t="s">
        <v>31</v>
      </c>
      <c r="N6" s="598" t="s">
        <v>155</v>
      </c>
      <c r="O6" s="599"/>
      <c r="P6" s="599"/>
      <c r="Q6" s="599"/>
      <c r="R6" s="599"/>
      <c r="S6" s="579" t="s">
        <v>32</v>
      </c>
      <c r="T6" s="598" t="s">
        <v>156</v>
      </c>
      <c r="U6" s="599"/>
      <c r="V6" s="599"/>
      <c r="W6" s="599"/>
      <c r="X6" s="599"/>
      <c r="Y6" s="584" t="s">
        <v>31</v>
      </c>
    </row>
    <row r="7" spans="1:25" s="99" customFormat="1" ht="26.25" customHeight="1">
      <c r="A7" s="525"/>
      <c r="B7" s="571" t="s">
        <v>20</v>
      </c>
      <c r="C7" s="572"/>
      <c r="D7" s="573" t="s">
        <v>19</v>
      </c>
      <c r="E7" s="572"/>
      <c r="F7" s="574" t="s">
        <v>15</v>
      </c>
      <c r="G7" s="580"/>
      <c r="H7" s="571" t="s">
        <v>20</v>
      </c>
      <c r="I7" s="572"/>
      <c r="J7" s="573" t="s">
        <v>19</v>
      </c>
      <c r="K7" s="572"/>
      <c r="L7" s="574" t="s">
        <v>15</v>
      </c>
      <c r="M7" s="591"/>
      <c r="N7" s="571" t="s">
        <v>20</v>
      </c>
      <c r="O7" s="572"/>
      <c r="P7" s="573" t="s">
        <v>19</v>
      </c>
      <c r="Q7" s="572"/>
      <c r="R7" s="574" t="s">
        <v>15</v>
      </c>
      <c r="S7" s="580"/>
      <c r="T7" s="571" t="s">
        <v>20</v>
      </c>
      <c r="U7" s="572"/>
      <c r="V7" s="573" t="s">
        <v>19</v>
      </c>
      <c r="W7" s="572"/>
      <c r="X7" s="574" t="s">
        <v>15</v>
      </c>
      <c r="Y7" s="585"/>
    </row>
    <row r="8" spans="1:25" s="128" customFormat="1" ht="27" thickBot="1">
      <c r="A8" s="526"/>
      <c r="B8" s="131" t="s">
        <v>17</v>
      </c>
      <c r="C8" s="129" t="s">
        <v>16</v>
      </c>
      <c r="D8" s="130" t="s">
        <v>17</v>
      </c>
      <c r="E8" s="129" t="s">
        <v>16</v>
      </c>
      <c r="F8" s="575"/>
      <c r="G8" s="581"/>
      <c r="H8" s="131" t="s">
        <v>17</v>
      </c>
      <c r="I8" s="129" t="s">
        <v>16</v>
      </c>
      <c r="J8" s="130" t="s">
        <v>17</v>
      </c>
      <c r="K8" s="129" t="s">
        <v>16</v>
      </c>
      <c r="L8" s="575"/>
      <c r="M8" s="592"/>
      <c r="N8" s="131" t="s">
        <v>17</v>
      </c>
      <c r="O8" s="129" t="s">
        <v>16</v>
      </c>
      <c r="P8" s="130" t="s">
        <v>17</v>
      </c>
      <c r="Q8" s="129" t="s">
        <v>16</v>
      </c>
      <c r="R8" s="575"/>
      <c r="S8" s="581"/>
      <c r="T8" s="131" t="s">
        <v>17</v>
      </c>
      <c r="U8" s="129" t="s">
        <v>16</v>
      </c>
      <c r="V8" s="130" t="s">
        <v>17</v>
      </c>
      <c r="W8" s="129" t="s">
        <v>16</v>
      </c>
      <c r="X8" s="575"/>
      <c r="Y8" s="586"/>
    </row>
    <row r="9" spans="1:25" s="88" customFormat="1" ht="18" customHeight="1" thickBot="1" thickTop="1">
      <c r="A9" s="160" t="s">
        <v>22</v>
      </c>
      <c r="B9" s="157">
        <f>B10+B14+B25+B38+B48+B53</f>
        <v>531637</v>
      </c>
      <c r="C9" s="156">
        <f>C10+C14+C25+C38+C48+C53</f>
        <v>496308</v>
      </c>
      <c r="D9" s="155">
        <f>D10+D14+D25+D38+D48+D53</f>
        <v>2155</v>
      </c>
      <c r="E9" s="154">
        <f>E10+E14+E25+E38+E48+E53</f>
        <v>1720</v>
      </c>
      <c r="F9" s="153">
        <f aca="true" t="shared" si="0" ref="F9:F53">SUM(B9:E9)</f>
        <v>1031820</v>
      </c>
      <c r="G9" s="158">
        <f aca="true" t="shared" si="1" ref="G9:G53">F9/$F$9</f>
        <v>1</v>
      </c>
      <c r="H9" s="157">
        <f>H10+H14+H25+H38+H48+H53</f>
        <v>521882</v>
      </c>
      <c r="I9" s="156">
        <f>I10+I14+I25+I38+I48+I53</f>
        <v>488339</v>
      </c>
      <c r="J9" s="155">
        <f>J10+J14+J25+J38+J48+J53</f>
        <v>820</v>
      </c>
      <c r="K9" s="154">
        <f>K10+K14+K25+K38+K48+K53</f>
        <v>647</v>
      </c>
      <c r="L9" s="153">
        <f aca="true" t="shared" si="2" ref="L9:L53">SUM(H9:K9)</f>
        <v>1011688</v>
      </c>
      <c r="M9" s="159">
        <f aca="true" t="shared" si="3" ref="M9:M53">IF(ISERROR(F9/L9-1),"         /0",(F9/L9-1))</f>
        <v>0.019899415630115103</v>
      </c>
      <c r="N9" s="157">
        <f>N10+N14+N25+N38+N48+N53</f>
        <v>3005543</v>
      </c>
      <c r="O9" s="156">
        <f>O10+O14+O25+O38+O48+O53</f>
        <v>2874699</v>
      </c>
      <c r="P9" s="155">
        <f>P10+P14+P25+P38+P48+P53</f>
        <v>7946</v>
      </c>
      <c r="Q9" s="154">
        <f>Q10+Q14+Q25+Q38+Q48+Q53</f>
        <v>8005</v>
      </c>
      <c r="R9" s="153">
        <f aca="true" t="shared" si="4" ref="R9:R53">SUM(N9:Q9)</f>
        <v>5896193</v>
      </c>
      <c r="S9" s="158">
        <f aca="true" t="shared" si="5" ref="S9:S53">R9/$R$9</f>
        <v>1</v>
      </c>
      <c r="T9" s="157">
        <f>T10+T14+T25+T38+T48+T53</f>
        <v>2880766</v>
      </c>
      <c r="U9" s="156">
        <f>U10+U14+U25+U38+U48+U53</f>
        <v>2691844</v>
      </c>
      <c r="V9" s="155">
        <f>V10+V14+V25+V38+V48+V53</f>
        <v>15186</v>
      </c>
      <c r="W9" s="154">
        <f>W10+W14+W25+W38+W48+W53</f>
        <v>10512</v>
      </c>
      <c r="X9" s="153">
        <f aca="true" t="shared" si="6" ref="X9:X53">SUM(T9:W9)</f>
        <v>5598308</v>
      </c>
      <c r="Y9" s="152">
        <f>IF(ISERROR(R9/X9-1),"         /0",(R9/X9-1))</f>
        <v>0.053209826969148555</v>
      </c>
    </row>
    <row r="10" spans="1:25" s="142" customFormat="1" ht="19.5" customHeight="1">
      <c r="A10" s="151" t="s">
        <v>55</v>
      </c>
      <c r="B10" s="148">
        <f>SUM(B11:B13)</f>
        <v>158359</v>
      </c>
      <c r="C10" s="147">
        <f>SUM(C11:C13)</f>
        <v>155163</v>
      </c>
      <c r="D10" s="146">
        <f>SUM(D11:D13)</f>
        <v>306</v>
      </c>
      <c r="E10" s="145">
        <f>SUM(E11:E13)</f>
        <v>292</v>
      </c>
      <c r="F10" s="144">
        <f t="shared" si="0"/>
        <v>314120</v>
      </c>
      <c r="G10" s="149">
        <f t="shared" si="1"/>
        <v>0.3044329437304956</v>
      </c>
      <c r="H10" s="148">
        <f>SUM(H11:H13)</f>
        <v>160385</v>
      </c>
      <c r="I10" s="147">
        <f>SUM(I11:I13)</f>
        <v>157123</v>
      </c>
      <c r="J10" s="146">
        <f>SUM(J11:J13)</f>
        <v>24</v>
      </c>
      <c r="K10" s="145">
        <f>SUM(K11:K13)</f>
        <v>10</v>
      </c>
      <c r="L10" s="144">
        <f t="shared" si="2"/>
        <v>317542</v>
      </c>
      <c r="M10" s="150">
        <f t="shared" si="3"/>
        <v>-0.010776527199551578</v>
      </c>
      <c r="N10" s="148">
        <f>SUM(N11:N13)</f>
        <v>836643</v>
      </c>
      <c r="O10" s="147">
        <f>SUM(O11:O13)</f>
        <v>817154</v>
      </c>
      <c r="P10" s="146">
        <f>SUM(P11:P13)</f>
        <v>895</v>
      </c>
      <c r="Q10" s="145">
        <f>SUM(Q11:Q13)</f>
        <v>1190</v>
      </c>
      <c r="R10" s="144">
        <f t="shared" si="4"/>
        <v>1655882</v>
      </c>
      <c r="S10" s="149">
        <f t="shared" si="5"/>
        <v>0.28083917877179393</v>
      </c>
      <c r="T10" s="148">
        <f>SUM(T11:T13)</f>
        <v>873594</v>
      </c>
      <c r="U10" s="147">
        <f>SUM(U11:U13)</f>
        <v>820354</v>
      </c>
      <c r="V10" s="146">
        <f>SUM(V11:V13)</f>
        <v>5273</v>
      </c>
      <c r="W10" s="145">
        <f>SUM(W11:W13)</f>
        <v>1459</v>
      </c>
      <c r="X10" s="144">
        <f t="shared" si="6"/>
        <v>1700680</v>
      </c>
      <c r="Y10" s="208">
        <f aca="true" t="shared" si="7" ref="Y10:Y53">IF(ISERROR(R10/X10-1),"         /0",IF(R10/X10&gt;5,"  *  ",(R10/X10-1)))</f>
        <v>-0.0263412282145965</v>
      </c>
    </row>
    <row r="11" spans="1:25" ht="19.5" customHeight="1">
      <c r="A11" s="267" t="s">
        <v>358</v>
      </c>
      <c r="B11" s="268">
        <v>147912</v>
      </c>
      <c r="C11" s="269">
        <v>146288</v>
      </c>
      <c r="D11" s="270">
        <v>305</v>
      </c>
      <c r="E11" s="291">
        <v>292</v>
      </c>
      <c r="F11" s="292">
        <f t="shared" si="0"/>
        <v>294797</v>
      </c>
      <c r="G11" s="271">
        <f t="shared" si="1"/>
        <v>0.28570584016592043</v>
      </c>
      <c r="H11" s="268">
        <v>152764</v>
      </c>
      <c r="I11" s="269">
        <v>149943</v>
      </c>
      <c r="J11" s="270">
        <v>20</v>
      </c>
      <c r="K11" s="291">
        <v>10</v>
      </c>
      <c r="L11" s="292">
        <f t="shared" si="2"/>
        <v>302737</v>
      </c>
      <c r="M11" s="293">
        <f t="shared" si="3"/>
        <v>-0.026227385486412347</v>
      </c>
      <c r="N11" s="268">
        <v>783031</v>
      </c>
      <c r="O11" s="269">
        <v>771468</v>
      </c>
      <c r="P11" s="270">
        <v>887</v>
      </c>
      <c r="Q11" s="291">
        <v>1190</v>
      </c>
      <c r="R11" s="292">
        <f t="shared" si="4"/>
        <v>1556576</v>
      </c>
      <c r="S11" s="271">
        <f t="shared" si="5"/>
        <v>0.26399678572258406</v>
      </c>
      <c r="T11" s="288">
        <v>833710</v>
      </c>
      <c r="U11" s="269">
        <v>786342</v>
      </c>
      <c r="V11" s="270">
        <v>888</v>
      </c>
      <c r="W11" s="291">
        <v>1459</v>
      </c>
      <c r="X11" s="292">
        <f t="shared" si="6"/>
        <v>1622399</v>
      </c>
      <c r="Y11" s="273">
        <f t="shared" si="7"/>
        <v>-0.04057140074667209</v>
      </c>
    </row>
    <row r="12" spans="1:25" ht="18.75" customHeight="1">
      <c r="A12" s="274" t="s">
        <v>359</v>
      </c>
      <c r="B12" s="275">
        <v>7804</v>
      </c>
      <c r="C12" s="276">
        <v>6453</v>
      </c>
      <c r="D12" s="277">
        <v>0</v>
      </c>
      <c r="E12" s="294">
        <v>0</v>
      </c>
      <c r="F12" s="295">
        <f t="shared" si="0"/>
        <v>14257</v>
      </c>
      <c r="G12" s="278">
        <f t="shared" si="1"/>
        <v>0.0138173324804714</v>
      </c>
      <c r="H12" s="275">
        <v>5303</v>
      </c>
      <c r="I12" s="276">
        <v>4638</v>
      </c>
      <c r="J12" s="277">
        <v>4</v>
      </c>
      <c r="K12" s="294">
        <v>0</v>
      </c>
      <c r="L12" s="295">
        <f t="shared" si="2"/>
        <v>9945</v>
      </c>
      <c r="M12" s="296">
        <f t="shared" si="3"/>
        <v>0.43358471593765713</v>
      </c>
      <c r="N12" s="275">
        <v>40096</v>
      </c>
      <c r="O12" s="276">
        <v>32276</v>
      </c>
      <c r="P12" s="277">
        <v>0</v>
      </c>
      <c r="Q12" s="294">
        <v>0</v>
      </c>
      <c r="R12" s="295">
        <f t="shared" si="4"/>
        <v>72372</v>
      </c>
      <c r="S12" s="278">
        <f t="shared" si="5"/>
        <v>0.012274360761257307</v>
      </c>
      <c r="T12" s="289">
        <v>28552</v>
      </c>
      <c r="U12" s="276">
        <v>22902</v>
      </c>
      <c r="V12" s="277">
        <v>4380</v>
      </c>
      <c r="W12" s="294">
        <v>0</v>
      </c>
      <c r="X12" s="295">
        <f t="shared" si="6"/>
        <v>55834</v>
      </c>
      <c r="Y12" s="280">
        <f t="shared" si="7"/>
        <v>0.2961994483647956</v>
      </c>
    </row>
    <row r="13" spans="1:25" ht="19.5" customHeight="1" thickBot="1">
      <c r="A13" s="281" t="s">
        <v>360</v>
      </c>
      <c r="B13" s="282">
        <v>2643</v>
      </c>
      <c r="C13" s="283">
        <v>2422</v>
      </c>
      <c r="D13" s="284">
        <v>1</v>
      </c>
      <c r="E13" s="297">
        <v>0</v>
      </c>
      <c r="F13" s="298">
        <f t="shared" si="0"/>
        <v>5066</v>
      </c>
      <c r="G13" s="285">
        <f t="shared" si="1"/>
        <v>0.004909771084103816</v>
      </c>
      <c r="H13" s="282">
        <v>2318</v>
      </c>
      <c r="I13" s="283">
        <v>2542</v>
      </c>
      <c r="J13" s="284">
        <v>0</v>
      </c>
      <c r="K13" s="297">
        <v>0</v>
      </c>
      <c r="L13" s="298">
        <f t="shared" si="2"/>
        <v>4860</v>
      </c>
      <c r="M13" s="299">
        <f t="shared" si="3"/>
        <v>0.04238683127572007</v>
      </c>
      <c r="N13" s="282">
        <v>13516</v>
      </c>
      <c r="O13" s="283">
        <v>13410</v>
      </c>
      <c r="P13" s="284">
        <v>8</v>
      </c>
      <c r="Q13" s="297">
        <v>0</v>
      </c>
      <c r="R13" s="298">
        <f t="shared" si="4"/>
        <v>26934</v>
      </c>
      <c r="S13" s="285">
        <f t="shared" si="5"/>
        <v>0.004568032287952582</v>
      </c>
      <c r="T13" s="290">
        <v>11332</v>
      </c>
      <c r="U13" s="283">
        <v>11110</v>
      </c>
      <c r="V13" s="284">
        <v>5</v>
      </c>
      <c r="W13" s="297">
        <v>0</v>
      </c>
      <c r="X13" s="298">
        <f t="shared" si="6"/>
        <v>22447</v>
      </c>
      <c r="Y13" s="287">
        <f t="shared" si="7"/>
        <v>0.19989308148082152</v>
      </c>
    </row>
    <row r="14" spans="1:25" s="142" customFormat="1" ht="19.5" customHeight="1">
      <c r="A14" s="151" t="s">
        <v>54</v>
      </c>
      <c r="B14" s="148">
        <f>SUM(B15:B24)</f>
        <v>127021</v>
      </c>
      <c r="C14" s="147">
        <f>SUM(C15:C24)</f>
        <v>114601</v>
      </c>
      <c r="D14" s="146">
        <f>SUM(D15:D24)</f>
        <v>175</v>
      </c>
      <c r="E14" s="145">
        <f>SUM(E15:E24)</f>
        <v>65</v>
      </c>
      <c r="F14" s="144">
        <f t="shared" si="0"/>
        <v>241862</v>
      </c>
      <c r="G14" s="149">
        <f t="shared" si="1"/>
        <v>0.23440328739508828</v>
      </c>
      <c r="H14" s="148">
        <f>SUM(H15:H24)</f>
        <v>121122</v>
      </c>
      <c r="I14" s="147">
        <f>SUM(I15:I24)</f>
        <v>109813</v>
      </c>
      <c r="J14" s="146">
        <f>SUM(J15:J24)</f>
        <v>99</v>
      </c>
      <c r="K14" s="145">
        <f>SUM(K15:K24)</f>
        <v>25</v>
      </c>
      <c r="L14" s="144">
        <f t="shared" si="2"/>
        <v>231059</v>
      </c>
      <c r="M14" s="150">
        <f t="shared" si="3"/>
        <v>0.0467542921937687</v>
      </c>
      <c r="N14" s="148">
        <f>SUM(N15:N24)</f>
        <v>763766</v>
      </c>
      <c r="O14" s="147">
        <f>SUM(O15:O24)</f>
        <v>748282</v>
      </c>
      <c r="P14" s="146">
        <f>SUM(P15:P24)</f>
        <v>2278</v>
      </c>
      <c r="Q14" s="145">
        <f>SUM(Q15:Q24)</f>
        <v>2526</v>
      </c>
      <c r="R14" s="144">
        <f t="shared" si="4"/>
        <v>1516852</v>
      </c>
      <c r="S14" s="149">
        <f t="shared" si="5"/>
        <v>0.2572595571413622</v>
      </c>
      <c r="T14" s="148">
        <f>SUM(T15:T24)</f>
        <v>715355</v>
      </c>
      <c r="U14" s="147">
        <f>SUM(U15:U24)</f>
        <v>698757</v>
      </c>
      <c r="V14" s="146">
        <f>SUM(V15:V24)</f>
        <v>4442</v>
      </c>
      <c r="W14" s="145">
        <f>SUM(W15:W24)</f>
        <v>3459</v>
      </c>
      <c r="X14" s="144">
        <f t="shared" si="6"/>
        <v>1422013</v>
      </c>
      <c r="Y14" s="143">
        <f t="shared" si="7"/>
        <v>0.06669348311161705</v>
      </c>
    </row>
    <row r="15" spans="1:25" ht="19.5" customHeight="1">
      <c r="A15" s="267" t="s">
        <v>361</v>
      </c>
      <c r="B15" s="268">
        <v>32591</v>
      </c>
      <c r="C15" s="269">
        <v>25193</v>
      </c>
      <c r="D15" s="270">
        <v>2</v>
      </c>
      <c r="E15" s="291">
        <v>0</v>
      </c>
      <c r="F15" s="292">
        <f t="shared" si="0"/>
        <v>57786</v>
      </c>
      <c r="G15" s="271">
        <f t="shared" si="1"/>
        <v>0.05600395417805431</v>
      </c>
      <c r="H15" s="268">
        <v>29400</v>
      </c>
      <c r="I15" s="269">
        <v>26133</v>
      </c>
      <c r="J15" s="270">
        <v>71</v>
      </c>
      <c r="K15" s="291"/>
      <c r="L15" s="292">
        <f t="shared" si="2"/>
        <v>55604</v>
      </c>
      <c r="M15" s="293">
        <f t="shared" si="3"/>
        <v>0.03924178116682242</v>
      </c>
      <c r="N15" s="268">
        <v>197996</v>
      </c>
      <c r="O15" s="269">
        <v>177394</v>
      </c>
      <c r="P15" s="270">
        <v>143</v>
      </c>
      <c r="Q15" s="291">
        <v>18</v>
      </c>
      <c r="R15" s="292">
        <f t="shared" si="4"/>
        <v>375551</v>
      </c>
      <c r="S15" s="271">
        <f t="shared" si="5"/>
        <v>0.06369381056556324</v>
      </c>
      <c r="T15" s="288">
        <v>157504</v>
      </c>
      <c r="U15" s="269">
        <v>150795</v>
      </c>
      <c r="V15" s="270">
        <v>210</v>
      </c>
      <c r="W15" s="291">
        <v>107</v>
      </c>
      <c r="X15" s="292">
        <f t="shared" si="6"/>
        <v>308616</v>
      </c>
      <c r="Y15" s="273">
        <f t="shared" si="7"/>
        <v>0.21688765326489867</v>
      </c>
    </row>
    <row r="16" spans="1:25" ht="19.5" customHeight="1">
      <c r="A16" s="274" t="s">
        <v>362</v>
      </c>
      <c r="B16" s="275">
        <v>30987</v>
      </c>
      <c r="C16" s="276">
        <v>22616</v>
      </c>
      <c r="D16" s="277">
        <v>7</v>
      </c>
      <c r="E16" s="294">
        <v>7</v>
      </c>
      <c r="F16" s="295">
        <f t="shared" si="0"/>
        <v>53617</v>
      </c>
      <c r="G16" s="278">
        <f t="shared" si="1"/>
        <v>0.0519635207691264</v>
      </c>
      <c r="H16" s="275">
        <v>27221</v>
      </c>
      <c r="I16" s="276">
        <v>19855</v>
      </c>
      <c r="J16" s="277"/>
      <c r="K16" s="294"/>
      <c r="L16" s="295">
        <f t="shared" si="2"/>
        <v>47076</v>
      </c>
      <c r="M16" s="296">
        <f t="shared" si="3"/>
        <v>0.1389455348797688</v>
      </c>
      <c r="N16" s="275">
        <v>171322</v>
      </c>
      <c r="O16" s="276">
        <v>167148</v>
      </c>
      <c r="P16" s="277">
        <v>462</v>
      </c>
      <c r="Q16" s="294">
        <v>570</v>
      </c>
      <c r="R16" s="295">
        <f t="shared" si="4"/>
        <v>339502</v>
      </c>
      <c r="S16" s="278">
        <f t="shared" si="5"/>
        <v>0.05757986551661386</v>
      </c>
      <c r="T16" s="289">
        <v>156800</v>
      </c>
      <c r="U16" s="276">
        <v>152383</v>
      </c>
      <c r="V16" s="277">
        <v>27</v>
      </c>
      <c r="W16" s="294">
        <v>10</v>
      </c>
      <c r="X16" s="295">
        <f t="shared" si="6"/>
        <v>309220</v>
      </c>
      <c r="Y16" s="280">
        <f t="shared" si="7"/>
        <v>0.09793027617877237</v>
      </c>
    </row>
    <row r="17" spans="1:25" ht="19.5" customHeight="1">
      <c r="A17" s="274" t="s">
        <v>363</v>
      </c>
      <c r="B17" s="275">
        <v>17757</v>
      </c>
      <c r="C17" s="276">
        <v>17985</v>
      </c>
      <c r="D17" s="277">
        <v>12</v>
      </c>
      <c r="E17" s="294">
        <v>0</v>
      </c>
      <c r="F17" s="295">
        <f t="shared" si="0"/>
        <v>35754</v>
      </c>
      <c r="G17" s="278">
        <f t="shared" si="1"/>
        <v>0.0346513926847706</v>
      </c>
      <c r="H17" s="275">
        <v>18467</v>
      </c>
      <c r="I17" s="276">
        <v>16834</v>
      </c>
      <c r="J17" s="277">
        <v>0</v>
      </c>
      <c r="K17" s="294"/>
      <c r="L17" s="295">
        <f t="shared" si="2"/>
        <v>35301</v>
      </c>
      <c r="M17" s="296">
        <f t="shared" si="3"/>
        <v>0.012832497662955689</v>
      </c>
      <c r="N17" s="275">
        <v>111657</v>
      </c>
      <c r="O17" s="276">
        <v>109225</v>
      </c>
      <c r="P17" s="277">
        <v>106</v>
      </c>
      <c r="Q17" s="294">
        <v>158</v>
      </c>
      <c r="R17" s="295">
        <f t="shared" si="4"/>
        <v>221146</v>
      </c>
      <c r="S17" s="278">
        <f t="shared" si="5"/>
        <v>0.03750657415725706</v>
      </c>
      <c r="T17" s="289">
        <v>107111</v>
      </c>
      <c r="U17" s="276">
        <v>97185</v>
      </c>
      <c r="V17" s="277">
        <v>17</v>
      </c>
      <c r="W17" s="294">
        <v>0</v>
      </c>
      <c r="X17" s="295">
        <f t="shared" si="6"/>
        <v>204313</v>
      </c>
      <c r="Y17" s="280">
        <f t="shared" si="7"/>
        <v>0.08238829638838441</v>
      </c>
    </row>
    <row r="18" spans="1:25" ht="19.5" customHeight="1">
      <c r="A18" s="274" t="s">
        <v>364</v>
      </c>
      <c r="B18" s="275">
        <v>16789</v>
      </c>
      <c r="C18" s="276">
        <v>17278</v>
      </c>
      <c r="D18" s="277">
        <v>0</v>
      </c>
      <c r="E18" s="294">
        <v>0</v>
      </c>
      <c r="F18" s="295">
        <f>SUM(B18:E18)</f>
        <v>34067</v>
      </c>
      <c r="G18" s="278">
        <f>F18/$F$9</f>
        <v>0.0330164175922157</v>
      </c>
      <c r="H18" s="275">
        <v>18497</v>
      </c>
      <c r="I18" s="276">
        <v>17867</v>
      </c>
      <c r="J18" s="277">
        <v>3</v>
      </c>
      <c r="K18" s="294">
        <v>0</v>
      </c>
      <c r="L18" s="295">
        <f>SUM(H18:K18)</f>
        <v>36367</v>
      </c>
      <c r="M18" s="296">
        <f>IF(ISERROR(F18/L18-1),"         /0",(F18/L18-1))</f>
        <v>-0.06324414991613281</v>
      </c>
      <c r="N18" s="275">
        <v>106805</v>
      </c>
      <c r="O18" s="276">
        <v>107361</v>
      </c>
      <c r="P18" s="277">
        <v>93</v>
      </c>
      <c r="Q18" s="294">
        <v>184</v>
      </c>
      <c r="R18" s="295">
        <f>SUM(N18:Q18)</f>
        <v>214443</v>
      </c>
      <c r="S18" s="278">
        <f>R18/$R$9</f>
        <v>0.03636973891458438</v>
      </c>
      <c r="T18" s="289">
        <v>114842</v>
      </c>
      <c r="U18" s="276">
        <v>114188</v>
      </c>
      <c r="V18" s="277">
        <v>325</v>
      </c>
      <c r="W18" s="294">
        <v>462</v>
      </c>
      <c r="X18" s="295">
        <f>SUM(T18:W18)</f>
        <v>229817</v>
      </c>
      <c r="Y18" s="280">
        <f>IF(ISERROR(R18/X18-1),"         /0",IF(R18/X18&gt;5,"  *  ",(R18/X18-1)))</f>
        <v>-0.06689670476944698</v>
      </c>
    </row>
    <row r="19" spans="1:25" ht="19.5" customHeight="1">
      <c r="A19" s="274" t="s">
        <v>365</v>
      </c>
      <c r="B19" s="275">
        <v>14240</v>
      </c>
      <c r="C19" s="276">
        <v>14657</v>
      </c>
      <c r="D19" s="277">
        <v>1</v>
      </c>
      <c r="E19" s="294">
        <v>0</v>
      </c>
      <c r="F19" s="295">
        <f>SUM(B19:E19)</f>
        <v>28898</v>
      </c>
      <c r="G19" s="278">
        <f>F19/$F$9</f>
        <v>0.028006822895466264</v>
      </c>
      <c r="H19" s="275">
        <v>12066</v>
      </c>
      <c r="I19" s="276">
        <v>11230</v>
      </c>
      <c r="J19" s="277">
        <v>4</v>
      </c>
      <c r="K19" s="294">
        <v>4</v>
      </c>
      <c r="L19" s="295">
        <f>SUM(H19:K19)</f>
        <v>23304</v>
      </c>
      <c r="M19" s="296">
        <f>IF(ISERROR(F19/L19-1),"         /0",(F19/L19-1))</f>
        <v>0.24004462753175426</v>
      </c>
      <c r="N19" s="275">
        <v>92569</v>
      </c>
      <c r="O19" s="276">
        <v>96069</v>
      </c>
      <c r="P19" s="277">
        <v>180</v>
      </c>
      <c r="Q19" s="294">
        <v>205</v>
      </c>
      <c r="R19" s="295">
        <f>SUM(N19:Q19)</f>
        <v>189023</v>
      </c>
      <c r="S19" s="278">
        <f>R19/$R$9</f>
        <v>0.03205848248183192</v>
      </c>
      <c r="T19" s="289">
        <v>88368</v>
      </c>
      <c r="U19" s="276">
        <v>83710</v>
      </c>
      <c r="V19" s="277">
        <v>11</v>
      </c>
      <c r="W19" s="294">
        <v>10</v>
      </c>
      <c r="X19" s="295">
        <f>SUM(T19:W19)</f>
        <v>172099</v>
      </c>
      <c r="Y19" s="280">
        <f>IF(ISERROR(R19/X19-1),"         /0",IF(R19/X19&gt;5,"  *  ",(R19/X19-1)))</f>
        <v>0.09833874688406086</v>
      </c>
    </row>
    <row r="20" spans="1:25" ht="19.5" customHeight="1">
      <c r="A20" s="274" t="s">
        <v>366</v>
      </c>
      <c r="B20" s="275">
        <v>10243</v>
      </c>
      <c r="C20" s="276">
        <v>11949</v>
      </c>
      <c r="D20" s="277">
        <v>152</v>
      </c>
      <c r="E20" s="294">
        <v>58</v>
      </c>
      <c r="F20" s="295">
        <f>SUM(B20:E20)</f>
        <v>22402</v>
      </c>
      <c r="G20" s="278">
        <f>F20/$F$9</f>
        <v>0.021711151169777676</v>
      </c>
      <c r="H20" s="275">
        <v>11367</v>
      </c>
      <c r="I20" s="276">
        <v>13914</v>
      </c>
      <c r="J20" s="277">
        <v>21</v>
      </c>
      <c r="K20" s="294">
        <v>21</v>
      </c>
      <c r="L20" s="295">
        <f>SUM(H20:K20)</f>
        <v>25323</v>
      </c>
      <c r="M20" s="296">
        <f>IF(ISERROR(F20/L20-1),"         /0",(F20/L20-1))</f>
        <v>-0.11534968210717533</v>
      </c>
      <c r="N20" s="275">
        <v>60499</v>
      </c>
      <c r="O20" s="276">
        <v>67033</v>
      </c>
      <c r="P20" s="277">
        <v>1292</v>
      </c>
      <c r="Q20" s="294">
        <v>1391</v>
      </c>
      <c r="R20" s="295">
        <f>SUM(N20:Q20)</f>
        <v>130215</v>
      </c>
      <c r="S20" s="278">
        <f>R20/$R$9</f>
        <v>0.022084589157783677</v>
      </c>
      <c r="T20" s="289">
        <v>66667</v>
      </c>
      <c r="U20" s="276">
        <v>75762</v>
      </c>
      <c r="V20" s="277">
        <v>3674</v>
      </c>
      <c r="W20" s="294">
        <v>2802</v>
      </c>
      <c r="X20" s="295">
        <f>SUM(T20:W20)</f>
        <v>148905</v>
      </c>
      <c r="Y20" s="280">
        <f>IF(ISERROR(R20/X20-1),"         /0",IF(R20/X20&gt;5,"  *  ",(R20/X20-1)))</f>
        <v>-0.1255162687619623</v>
      </c>
    </row>
    <row r="21" spans="1:25" ht="19.5" customHeight="1">
      <c r="A21" s="274" t="s">
        <v>367</v>
      </c>
      <c r="B21" s="275">
        <v>2291</v>
      </c>
      <c r="C21" s="276">
        <v>2070</v>
      </c>
      <c r="D21" s="277">
        <v>0</v>
      </c>
      <c r="E21" s="294">
        <v>0</v>
      </c>
      <c r="F21" s="295">
        <f t="shared" si="0"/>
        <v>4361</v>
      </c>
      <c r="G21" s="278">
        <f t="shared" si="1"/>
        <v>0.004226512376189645</v>
      </c>
      <c r="H21" s="275">
        <v>2607</v>
      </c>
      <c r="I21" s="276">
        <v>2583</v>
      </c>
      <c r="J21" s="277"/>
      <c r="K21" s="294"/>
      <c r="L21" s="295">
        <f t="shared" si="2"/>
        <v>5190</v>
      </c>
      <c r="M21" s="296">
        <f t="shared" si="3"/>
        <v>-0.15973025048169553</v>
      </c>
      <c r="N21" s="275">
        <v>14294</v>
      </c>
      <c r="O21" s="276">
        <v>13138</v>
      </c>
      <c r="P21" s="277">
        <v>1</v>
      </c>
      <c r="Q21" s="294">
        <v>0</v>
      </c>
      <c r="R21" s="295">
        <f t="shared" si="4"/>
        <v>27433</v>
      </c>
      <c r="S21" s="278">
        <f t="shared" si="5"/>
        <v>0.004652663167572704</v>
      </c>
      <c r="T21" s="289">
        <v>15983</v>
      </c>
      <c r="U21" s="276">
        <v>16205</v>
      </c>
      <c r="V21" s="277">
        <v>178</v>
      </c>
      <c r="W21" s="294">
        <v>68</v>
      </c>
      <c r="X21" s="295">
        <f t="shared" si="6"/>
        <v>32434</v>
      </c>
      <c r="Y21" s="280">
        <f t="shared" si="7"/>
        <v>-0.15419004748103837</v>
      </c>
    </row>
    <row r="22" spans="1:25" ht="19.5" customHeight="1">
      <c r="A22" s="274" t="s">
        <v>368</v>
      </c>
      <c r="B22" s="275">
        <v>1409</v>
      </c>
      <c r="C22" s="276">
        <v>1918</v>
      </c>
      <c r="D22" s="277">
        <v>1</v>
      </c>
      <c r="E22" s="294">
        <v>0</v>
      </c>
      <c r="F22" s="295">
        <f t="shared" si="0"/>
        <v>3328</v>
      </c>
      <c r="G22" s="278">
        <f t="shared" si="1"/>
        <v>0.003225368765870016</v>
      </c>
      <c r="H22" s="275">
        <v>782</v>
      </c>
      <c r="I22" s="276">
        <v>796</v>
      </c>
      <c r="J22" s="277"/>
      <c r="K22" s="294"/>
      <c r="L22" s="295">
        <f t="shared" si="2"/>
        <v>1578</v>
      </c>
      <c r="M22" s="296">
        <f t="shared" si="3"/>
        <v>1.1089987325728772</v>
      </c>
      <c r="N22" s="275">
        <v>4844</v>
      </c>
      <c r="O22" s="276">
        <v>5698</v>
      </c>
      <c r="P22" s="277">
        <v>1</v>
      </c>
      <c r="Q22" s="294">
        <v>0</v>
      </c>
      <c r="R22" s="295">
        <f t="shared" si="4"/>
        <v>10543</v>
      </c>
      <c r="S22" s="278">
        <f t="shared" si="5"/>
        <v>0.001788102933536945</v>
      </c>
      <c r="T22" s="289">
        <v>4354</v>
      </c>
      <c r="U22" s="276">
        <v>4719</v>
      </c>
      <c r="V22" s="277"/>
      <c r="W22" s="294"/>
      <c r="X22" s="295">
        <f t="shared" si="6"/>
        <v>9073</v>
      </c>
      <c r="Y22" s="280">
        <f t="shared" si="7"/>
        <v>0.16201917778022712</v>
      </c>
    </row>
    <row r="23" spans="1:25" ht="19.5" customHeight="1">
      <c r="A23" s="274" t="s">
        <v>369</v>
      </c>
      <c r="B23" s="275">
        <v>674</v>
      </c>
      <c r="C23" s="276">
        <v>925</v>
      </c>
      <c r="D23" s="277">
        <v>0</v>
      </c>
      <c r="E23" s="294">
        <v>0</v>
      </c>
      <c r="F23" s="295">
        <f>SUM(B23:E23)</f>
        <v>1599</v>
      </c>
      <c r="G23" s="278">
        <f>F23/$F$9</f>
        <v>0.0015496888992266092</v>
      </c>
      <c r="H23" s="275">
        <v>681</v>
      </c>
      <c r="I23" s="276">
        <v>598</v>
      </c>
      <c r="J23" s="277"/>
      <c r="K23" s="294">
        <v>0</v>
      </c>
      <c r="L23" s="295">
        <f>SUM(H23:K23)</f>
        <v>1279</v>
      </c>
      <c r="M23" s="296">
        <f>IF(ISERROR(F23/L23-1),"         /0",(F23/L23-1))</f>
        <v>0.25019546520719316</v>
      </c>
      <c r="N23" s="275">
        <v>3617</v>
      </c>
      <c r="O23" s="276">
        <v>5165</v>
      </c>
      <c r="P23" s="277">
        <v>0</v>
      </c>
      <c r="Q23" s="294">
        <v>0</v>
      </c>
      <c r="R23" s="295">
        <f>SUM(N23:Q23)</f>
        <v>8782</v>
      </c>
      <c r="S23" s="278">
        <f>R23/$R$9</f>
        <v>0.0014894356409296643</v>
      </c>
      <c r="T23" s="289">
        <v>3501</v>
      </c>
      <c r="U23" s="276">
        <v>3778</v>
      </c>
      <c r="V23" s="277">
        <v>0</v>
      </c>
      <c r="W23" s="294">
        <v>0</v>
      </c>
      <c r="X23" s="295">
        <f>SUM(T23:W23)</f>
        <v>7279</v>
      </c>
      <c r="Y23" s="280">
        <f>IF(ISERROR(R23/X23-1),"         /0",IF(R23/X23&gt;5,"  *  ",(R23/X23-1)))</f>
        <v>0.20648440719879102</v>
      </c>
    </row>
    <row r="24" spans="1:25" ht="19.5" customHeight="1" thickBot="1">
      <c r="A24" s="281" t="s">
        <v>50</v>
      </c>
      <c r="B24" s="282">
        <v>40</v>
      </c>
      <c r="C24" s="283">
        <v>10</v>
      </c>
      <c r="D24" s="284">
        <v>0</v>
      </c>
      <c r="E24" s="297">
        <v>0</v>
      </c>
      <c r="F24" s="298">
        <f t="shared" si="0"/>
        <v>50</v>
      </c>
      <c r="G24" s="285">
        <f t="shared" si="1"/>
        <v>4.845806439107596E-05</v>
      </c>
      <c r="H24" s="282">
        <v>34</v>
      </c>
      <c r="I24" s="283">
        <v>3</v>
      </c>
      <c r="J24" s="284"/>
      <c r="K24" s="297"/>
      <c r="L24" s="298">
        <f t="shared" si="2"/>
        <v>37</v>
      </c>
      <c r="M24" s="299">
        <f t="shared" si="3"/>
        <v>0.3513513513513513</v>
      </c>
      <c r="N24" s="282">
        <v>163</v>
      </c>
      <c r="O24" s="283">
        <v>51</v>
      </c>
      <c r="P24" s="284"/>
      <c r="Q24" s="297">
        <v>0</v>
      </c>
      <c r="R24" s="298">
        <f t="shared" si="4"/>
        <v>214</v>
      </c>
      <c r="S24" s="285">
        <f t="shared" si="5"/>
        <v>3.629460568878936E-05</v>
      </c>
      <c r="T24" s="290">
        <v>225</v>
      </c>
      <c r="U24" s="283">
        <v>32</v>
      </c>
      <c r="V24" s="284"/>
      <c r="W24" s="297"/>
      <c r="X24" s="298">
        <f t="shared" si="6"/>
        <v>257</v>
      </c>
      <c r="Y24" s="287">
        <f t="shared" si="7"/>
        <v>-0.16731517509727623</v>
      </c>
    </row>
    <row r="25" spans="1:25" s="142" customFormat="1" ht="19.5" customHeight="1">
      <c r="A25" s="151" t="s">
        <v>53</v>
      </c>
      <c r="B25" s="148">
        <f>SUM(B26:B37)</f>
        <v>79234</v>
      </c>
      <c r="C25" s="147">
        <f>SUM(C26:C37)</f>
        <v>73791</v>
      </c>
      <c r="D25" s="146">
        <f>SUM(D26:D37)</f>
        <v>46</v>
      </c>
      <c r="E25" s="145">
        <f>SUM(E26:E37)</f>
        <v>0</v>
      </c>
      <c r="F25" s="144">
        <f t="shared" si="0"/>
        <v>153071</v>
      </c>
      <c r="G25" s="149">
        <f t="shared" si="1"/>
        <v>0.14835048748812776</v>
      </c>
      <c r="H25" s="148">
        <f>SUM(H26:H37)</f>
        <v>67832</v>
      </c>
      <c r="I25" s="147">
        <f>SUM(I26:I37)</f>
        <v>63963</v>
      </c>
      <c r="J25" s="146">
        <f>SUM(J26:J37)</f>
        <v>2</v>
      </c>
      <c r="K25" s="145">
        <f>SUM(K26:K37)</f>
        <v>0</v>
      </c>
      <c r="L25" s="144">
        <f t="shared" si="2"/>
        <v>131797</v>
      </c>
      <c r="M25" s="150">
        <f t="shared" si="3"/>
        <v>0.16141490322237995</v>
      </c>
      <c r="N25" s="148">
        <f>SUM(N26:N37)</f>
        <v>424431</v>
      </c>
      <c r="O25" s="147">
        <f>SUM(O26:O37)</f>
        <v>376725</v>
      </c>
      <c r="P25" s="146">
        <f>SUM(P26:P37)</f>
        <v>154</v>
      </c>
      <c r="Q25" s="145">
        <f>SUM(Q26:Q37)</f>
        <v>0</v>
      </c>
      <c r="R25" s="144">
        <f t="shared" si="4"/>
        <v>801310</v>
      </c>
      <c r="S25" s="149">
        <f t="shared" si="5"/>
        <v>0.13590294618917664</v>
      </c>
      <c r="T25" s="148">
        <f>SUM(T26:T37)</f>
        <v>370574</v>
      </c>
      <c r="U25" s="147">
        <f>SUM(U26:U37)</f>
        <v>311395</v>
      </c>
      <c r="V25" s="146">
        <f>SUM(V26:V37)</f>
        <v>71</v>
      </c>
      <c r="W25" s="145">
        <f>SUM(W26:W37)</f>
        <v>27</v>
      </c>
      <c r="X25" s="144">
        <f t="shared" si="6"/>
        <v>682067</v>
      </c>
      <c r="Y25" s="143">
        <f t="shared" si="7"/>
        <v>0.17482593352265985</v>
      </c>
    </row>
    <row r="26" spans="1:25" ht="19.5" customHeight="1">
      <c r="A26" s="267" t="s">
        <v>370</v>
      </c>
      <c r="B26" s="268">
        <v>48420</v>
      </c>
      <c r="C26" s="269">
        <v>45221</v>
      </c>
      <c r="D26" s="270">
        <v>44</v>
      </c>
      <c r="E26" s="291">
        <v>0</v>
      </c>
      <c r="F26" s="292">
        <f t="shared" si="0"/>
        <v>93685</v>
      </c>
      <c r="G26" s="271">
        <f t="shared" si="1"/>
        <v>0.09079587524955904</v>
      </c>
      <c r="H26" s="268">
        <v>40553</v>
      </c>
      <c r="I26" s="269">
        <v>37726</v>
      </c>
      <c r="J26" s="270"/>
      <c r="K26" s="291"/>
      <c r="L26" s="292">
        <f t="shared" si="2"/>
        <v>78279</v>
      </c>
      <c r="M26" s="293">
        <f t="shared" si="3"/>
        <v>0.19680885039410323</v>
      </c>
      <c r="N26" s="268">
        <v>253666</v>
      </c>
      <c r="O26" s="269">
        <v>223494</v>
      </c>
      <c r="P26" s="270">
        <v>138</v>
      </c>
      <c r="Q26" s="291">
        <v>0</v>
      </c>
      <c r="R26" s="292">
        <f t="shared" si="4"/>
        <v>477298</v>
      </c>
      <c r="S26" s="271">
        <f t="shared" si="5"/>
        <v>0.08095019956097095</v>
      </c>
      <c r="T26" s="268">
        <v>216299</v>
      </c>
      <c r="U26" s="269">
        <v>177338</v>
      </c>
      <c r="V26" s="270">
        <v>38</v>
      </c>
      <c r="W26" s="291">
        <v>0</v>
      </c>
      <c r="X26" s="292">
        <f t="shared" si="6"/>
        <v>393675</v>
      </c>
      <c r="Y26" s="273">
        <f t="shared" si="7"/>
        <v>0.21241633326982923</v>
      </c>
    </row>
    <row r="27" spans="1:25" ht="19.5" customHeight="1">
      <c r="A27" s="424" t="s">
        <v>371</v>
      </c>
      <c r="B27" s="425">
        <v>6577</v>
      </c>
      <c r="C27" s="426">
        <v>6793</v>
      </c>
      <c r="D27" s="427">
        <v>2</v>
      </c>
      <c r="E27" s="428">
        <v>0</v>
      </c>
      <c r="F27" s="429">
        <f aca="true" t="shared" si="8" ref="F27:F37">SUM(B27:E27)</f>
        <v>13372</v>
      </c>
      <c r="G27" s="430">
        <f aca="true" t="shared" si="9" ref="G27:G37">F27/$F$9</f>
        <v>0.012959624740749355</v>
      </c>
      <c r="H27" s="425">
        <v>7159</v>
      </c>
      <c r="I27" s="426">
        <v>6460</v>
      </c>
      <c r="J27" s="427">
        <v>2</v>
      </c>
      <c r="K27" s="428"/>
      <c r="L27" s="429">
        <f aca="true" t="shared" si="10" ref="L27:L37">SUM(H27:K27)</f>
        <v>13621</v>
      </c>
      <c r="M27" s="431">
        <f aca="true" t="shared" si="11" ref="M27:M37">IF(ISERROR(F27/L27-1),"         /0",(F27/L27-1))</f>
        <v>-0.018280596138315786</v>
      </c>
      <c r="N27" s="425">
        <v>36618</v>
      </c>
      <c r="O27" s="426">
        <v>35505</v>
      </c>
      <c r="P27" s="427">
        <v>16</v>
      </c>
      <c r="Q27" s="428">
        <v>0</v>
      </c>
      <c r="R27" s="429">
        <f aca="true" t="shared" si="12" ref="R27:R37">SUM(N27:Q27)</f>
        <v>72139</v>
      </c>
      <c r="S27" s="430">
        <f aca="true" t="shared" si="13" ref="S27:S37">R27/$R$9</f>
        <v>0.012234843737306428</v>
      </c>
      <c r="T27" s="425">
        <v>38042</v>
      </c>
      <c r="U27" s="426">
        <v>33283</v>
      </c>
      <c r="V27" s="427">
        <v>16</v>
      </c>
      <c r="W27" s="428">
        <v>0</v>
      </c>
      <c r="X27" s="429">
        <f aca="true" t="shared" si="14" ref="X27:X37">SUM(T27:W27)</f>
        <v>71341</v>
      </c>
      <c r="Y27" s="432">
        <f aca="true" t="shared" si="15" ref="Y27:Y37">IF(ISERROR(R27/X27-1),"         /0",IF(R27/X27&gt;5,"  *  ",(R27/X27-1)))</f>
        <v>0.011185713684977783</v>
      </c>
    </row>
    <row r="28" spans="1:25" ht="19.5" customHeight="1">
      <c r="A28" s="424" t="s">
        <v>372</v>
      </c>
      <c r="B28" s="425">
        <v>6633</v>
      </c>
      <c r="C28" s="426">
        <v>5252</v>
      </c>
      <c r="D28" s="427">
        <v>0</v>
      </c>
      <c r="E28" s="428">
        <v>0</v>
      </c>
      <c r="F28" s="429">
        <f t="shared" si="8"/>
        <v>11885</v>
      </c>
      <c r="G28" s="430">
        <f t="shared" si="9"/>
        <v>0.011518481905758757</v>
      </c>
      <c r="H28" s="425">
        <v>5393</v>
      </c>
      <c r="I28" s="426">
        <v>4876</v>
      </c>
      <c r="J28" s="427"/>
      <c r="K28" s="428"/>
      <c r="L28" s="429">
        <f t="shared" si="10"/>
        <v>10269</v>
      </c>
      <c r="M28" s="431">
        <f t="shared" si="11"/>
        <v>0.15736683221345804</v>
      </c>
      <c r="N28" s="425">
        <v>32369</v>
      </c>
      <c r="O28" s="426">
        <v>28208</v>
      </c>
      <c r="P28" s="427"/>
      <c r="Q28" s="428"/>
      <c r="R28" s="429">
        <f t="shared" si="12"/>
        <v>60577</v>
      </c>
      <c r="S28" s="430">
        <f t="shared" si="13"/>
        <v>0.010273917424344827</v>
      </c>
      <c r="T28" s="425">
        <v>27190</v>
      </c>
      <c r="U28" s="426">
        <v>23957</v>
      </c>
      <c r="V28" s="427"/>
      <c r="W28" s="428"/>
      <c r="X28" s="429">
        <f t="shared" si="14"/>
        <v>51147</v>
      </c>
      <c r="Y28" s="432">
        <f t="shared" si="15"/>
        <v>0.18437053981660712</v>
      </c>
    </row>
    <row r="29" spans="1:25" ht="19.5" customHeight="1">
      <c r="A29" s="424" t="s">
        <v>373</v>
      </c>
      <c r="B29" s="425">
        <v>4706</v>
      </c>
      <c r="C29" s="426">
        <v>4403</v>
      </c>
      <c r="D29" s="427">
        <v>0</v>
      </c>
      <c r="E29" s="428">
        <v>0</v>
      </c>
      <c r="F29" s="429">
        <f t="shared" si="8"/>
        <v>9109</v>
      </c>
      <c r="G29" s="430">
        <f t="shared" si="9"/>
        <v>0.008828090170766219</v>
      </c>
      <c r="H29" s="425">
        <v>4069</v>
      </c>
      <c r="I29" s="426">
        <v>4307</v>
      </c>
      <c r="J29" s="427"/>
      <c r="K29" s="428"/>
      <c r="L29" s="429">
        <f t="shared" si="10"/>
        <v>8376</v>
      </c>
      <c r="M29" s="431">
        <f t="shared" si="11"/>
        <v>0.08751193887297037</v>
      </c>
      <c r="N29" s="425">
        <v>28349</v>
      </c>
      <c r="O29" s="426">
        <v>25726</v>
      </c>
      <c r="P29" s="427"/>
      <c r="Q29" s="428"/>
      <c r="R29" s="429">
        <f t="shared" si="12"/>
        <v>54075</v>
      </c>
      <c r="S29" s="430">
        <f t="shared" si="13"/>
        <v>0.009171171974865815</v>
      </c>
      <c r="T29" s="425">
        <v>31683</v>
      </c>
      <c r="U29" s="426">
        <v>27685</v>
      </c>
      <c r="V29" s="427"/>
      <c r="W29" s="428"/>
      <c r="X29" s="429">
        <f t="shared" si="14"/>
        <v>59368</v>
      </c>
      <c r="Y29" s="432">
        <f t="shared" si="15"/>
        <v>-0.08915577415442666</v>
      </c>
    </row>
    <row r="30" spans="1:25" ht="19.5" customHeight="1">
      <c r="A30" s="424" t="s">
        <v>374</v>
      </c>
      <c r="B30" s="425">
        <v>3534</v>
      </c>
      <c r="C30" s="426">
        <v>3297</v>
      </c>
      <c r="D30" s="427">
        <v>0</v>
      </c>
      <c r="E30" s="428">
        <v>0</v>
      </c>
      <c r="F30" s="429">
        <f t="shared" si="8"/>
        <v>6831</v>
      </c>
      <c r="G30" s="430">
        <f t="shared" si="9"/>
        <v>0.006620340757108798</v>
      </c>
      <c r="H30" s="425">
        <v>3536</v>
      </c>
      <c r="I30" s="426">
        <v>2890</v>
      </c>
      <c r="J30" s="427"/>
      <c r="K30" s="428"/>
      <c r="L30" s="429">
        <f t="shared" si="10"/>
        <v>6426</v>
      </c>
      <c r="M30" s="431">
        <f t="shared" si="11"/>
        <v>0.06302521008403361</v>
      </c>
      <c r="N30" s="425">
        <v>19309</v>
      </c>
      <c r="O30" s="426">
        <v>16707</v>
      </c>
      <c r="P30" s="427"/>
      <c r="Q30" s="428">
        <v>0</v>
      </c>
      <c r="R30" s="429">
        <f t="shared" si="12"/>
        <v>36016</v>
      </c>
      <c r="S30" s="430">
        <f t="shared" si="13"/>
        <v>0.006108348217231017</v>
      </c>
      <c r="T30" s="425">
        <v>16246</v>
      </c>
      <c r="U30" s="426">
        <v>12102</v>
      </c>
      <c r="V30" s="427"/>
      <c r="W30" s="428"/>
      <c r="X30" s="429">
        <f t="shared" si="14"/>
        <v>28348</v>
      </c>
      <c r="Y30" s="432">
        <f t="shared" si="15"/>
        <v>0.27049527303513465</v>
      </c>
    </row>
    <row r="31" spans="1:25" ht="19.5" customHeight="1">
      <c r="A31" s="424" t="s">
        <v>375</v>
      </c>
      <c r="B31" s="425">
        <v>2672</v>
      </c>
      <c r="C31" s="426">
        <v>2391</v>
      </c>
      <c r="D31" s="427">
        <v>0</v>
      </c>
      <c r="E31" s="428">
        <v>0</v>
      </c>
      <c r="F31" s="429">
        <f t="shared" si="8"/>
        <v>5063</v>
      </c>
      <c r="G31" s="430">
        <f t="shared" si="9"/>
        <v>0.004906863600240352</v>
      </c>
      <c r="H31" s="425">
        <v>2364</v>
      </c>
      <c r="I31" s="426">
        <v>2498</v>
      </c>
      <c r="J31" s="427"/>
      <c r="K31" s="428"/>
      <c r="L31" s="429">
        <f t="shared" si="10"/>
        <v>4862</v>
      </c>
      <c r="M31" s="431">
        <f t="shared" si="11"/>
        <v>0.04134101192924722</v>
      </c>
      <c r="N31" s="425">
        <v>17770</v>
      </c>
      <c r="O31" s="426">
        <v>14485</v>
      </c>
      <c r="P31" s="427">
        <v>0</v>
      </c>
      <c r="Q31" s="428">
        <v>0</v>
      </c>
      <c r="R31" s="429">
        <f t="shared" si="12"/>
        <v>32255</v>
      </c>
      <c r="S31" s="430">
        <f t="shared" si="13"/>
        <v>0.005470479002298602</v>
      </c>
      <c r="T31" s="425">
        <v>15227</v>
      </c>
      <c r="U31" s="426">
        <v>14284</v>
      </c>
      <c r="V31" s="427"/>
      <c r="W31" s="428"/>
      <c r="X31" s="429">
        <f t="shared" si="14"/>
        <v>29511</v>
      </c>
      <c r="Y31" s="432">
        <f t="shared" si="15"/>
        <v>0.09298227779472068</v>
      </c>
    </row>
    <row r="32" spans="1:25" ht="19.5" customHeight="1">
      <c r="A32" s="424" t="s">
        <v>376</v>
      </c>
      <c r="B32" s="425">
        <v>1185</v>
      </c>
      <c r="C32" s="426">
        <v>1005</v>
      </c>
      <c r="D32" s="427">
        <v>0</v>
      </c>
      <c r="E32" s="428">
        <v>0</v>
      </c>
      <c r="F32" s="429">
        <f t="shared" si="8"/>
        <v>2190</v>
      </c>
      <c r="G32" s="430">
        <f t="shared" si="9"/>
        <v>0.002122463220329127</v>
      </c>
      <c r="H32" s="425">
        <v>763</v>
      </c>
      <c r="I32" s="426">
        <v>747</v>
      </c>
      <c r="J32" s="427"/>
      <c r="K32" s="428"/>
      <c r="L32" s="429">
        <f t="shared" si="10"/>
        <v>1510</v>
      </c>
      <c r="M32" s="431">
        <f t="shared" si="11"/>
        <v>0.45033112582781465</v>
      </c>
      <c r="N32" s="425">
        <v>7027</v>
      </c>
      <c r="O32" s="426">
        <v>5758</v>
      </c>
      <c r="P32" s="427"/>
      <c r="Q32" s="428"/>
      <c r="R32" s="429">
        <f t="shared" si="12"/>
        <v>12785</v>
      </c>
      <c r="S32" s="430">
        <f t="shared" si="13"/>
        <v>0.0021683482884634203</v>
      </c>
      <c r="T32" s="425">
        <v>4000</v>
      </c>
      <c r="U32" s="426">
        <v>3889</v>
      </c>
      <c r="V32" s="427"/>
      <c r="W32" s="428"/>
      <c r="X32" s="429">
        <f t="shared" si="14"/>
        <v>7889</v>
      </c>
      <c r="Y32" s="432">
        <f t="shared" si="15"/>
        <v>0.6206109773101787</v>
      </c>
    </row>
    <row r="33" spans="1:25" ht="19.5" customHeight="1">
      <c r="A33" s="424" t="s">
        <v>377</v>
      </c>
      <c r="B33" s="425">
        <v>1038</v>
      </c>
      <c r="C33" s="426">
        <v>986</v>
      </c>
      <c r="D33" s="427">
        <v>0</v>
      </c>
      <c r="E33" s="428">
        <v>0</v>
      </c>
      <c r="F33" s="429">
        <f t="shared" si="8"/>
        <v>2024</v>
      </c>
      <c r="G33" s="430">
        <f t="shared" si="9"/>
        <v>0.001961582446550755</v>
      </c>
      <c r="H33" s="425">
        <v>536</v>
      </c>
      <c r="I33" s="426">
        <v>748</v>
      </c>
      <c r="J33" s="427"/>
      <c r="K33" s="428"/>
      <c r="L33" s="429">
        <f t="shared" si="10"/>
        <v>1284</v>
      </c>
      <c r="M33" s="431">
        <f t="shared" si="11"/>
        <v>0.5763239875389408</v>
      </c>
      <c r="N33" s="425">
        <v>4892</v>
      </c>
      <c r="O33" s="426">
        <v>4540</v>
      </c>
      <c r="P33" s="427"/>
      <c r="Q33" s="428"/>
      <c r="R33" s="429">
        <f t="shared" si="12"/>
        <v>9432</v>
      </c>
      <c r="S33" s="430">
        <f t="shared" si="13"/>
        <v>0.0015996762656853329</v>
      </c>
      <c r="T33" s="425">
        <v>2202</v>
      </c>
      <c r="U33" s="426">
        <v>2599</v>
      </c>
      <c r="V33" s="427"/>
      <c r="W33" s="428"/>
      <c r="X33" s="429">
        <f t="shared" si="14"/>
        <v>4801</v>
      </c>
      <c r="Y33" s="432">
        <f t="shared" si="15"/>
        <v>0.9645907102686939</v>
      </c>
    </row>
    <row r="34" spans="1:25" ht="19.5" customHeight="1">
      <c r="A34" s="274" t="s">
        <v>378</v>
      </c>
      <c r="B34" s="275">
        <v>905</v>
      </c>
      <c r="C34" s="276">
        <v>1033</v>
      </c>
      <c r="D34" s="277">
        <v>0</v>
      </c>
      <c r="E34" s="294">
        <v>0</v>
      </c>
      <c r="F34" s="295">
        <f t="shared" si="8"/>
        <v>1938</v>
      </c>
      <c r="G34" s="278">
        <f t="shared" si="9"/>
        <v>0.0018782345757981044</v>
      </c>
      <c r="H34" s="275">
        <v>341</v>
      </c>
      <c r="I34" s="276">
        <v>677</v>
      </c>
      <c r="J34" s="277"/>
      <c r="K34" s="294"/>
      <c r="L34" s="295">
        <f t="shared" si="10"/>
        <v>1018</v>
      </c>
      <c r="M34" s="296">
        <f t="shared" si="11"/>
        <v>0.9037328094302555</v>
      </c>
      <c r="N34" s="275">
        <v>4679</v>
      </c>
      <c r="O34" s="276">
        <v>4295</v>
      </c>
      <c r="P34" s="277"/>
      <c r="Q34" s="294"/>
      <c r="R34" s="295">
        <f t="shared" si="12"/>
        <v>8974</v>
      </c>
      <c r="S34" s="278">
        <f t="shared" si="13"/>
        <v>0.001521999025472877</v>
      </c>
      <c r="T34" s="275">
        <v>1989</v>
      </c>
      <c r="U34" s="276">
        <v>1912</v>
      </c>
      <c r="V34" s="277"/>
      <c r="W34" s="294"/>
      <c r="X34" s="295">
        <f t="shared" si="14"/>
        <v>3901</v>
      </c>
      <c r="Y34" s="280">
        <f t="shared" si="15"/>
        <v>1.3004357856959752</v>
      </c>
    </row>
    <row r="35" spans="1:25" ht="19.5" customHeight="1">
      <c r="A35" s="274" t="s">
        <v>379</v>
      </c>
      <c r="B35" s="275">
        <v>889</v>
      </c>
      <c r="C35" s="276">
        <v>710</v>
      </c>
      <c r="D35" s="277">
        <v>0</v>
      </c>
      <c r="E35" s="294">
        <v>0</v>
      </c>
      <c r="F35" s="277">
        <f t="shared" si="8"/>
        <v>1599</v>
      </c>
      <c r="G35" s="278">
        <f t="shared" si="9"/>
        <v>0.0015496888992266092</v>
      </c>
      <c r="H35" s="275">
        <v>754</v>
      </c>
      <c r="I35" s="276">
        <v>620</v>
      </c>
      <c r="J35" s="277"/>
      <c r="K35" s="294"/>
      <c r="L35" s="295">
        <f t="shared" si="10"/>
        <v>1374</v>
      </c>
      <c r="M35" s="296">
        <f t="shared" si="11"/>
        <v>0.16375545851528384</v>
      </c>
      <c r="N35" s="275">
        <v>5832</v>
      </c>
      <c r="O35" s="276">
        <v>4911</v>
      </c>
      <c r="P35" s="277"/>
      <c r="Q35" s="294"/>
      <c r="R35" s="295">
        <f t="shared" si="12"/>
        <v>10743</v>
      </c>
      <c r="S35" s="278">
        <f t="shared" si="13"/>
        <v>0.0018220231257694583</v>
      </c>
      <c r="T35" s="275">
        <v>3993</v>
      </c>
      <c r="U35" s="276">
        <v>3009</v>
      </c>
      <c r="V35" s="277">
        <v>17</v>
      </c>
      <c r="W35" s="294">
        <v>27</v>
      </c>
      <c r="X35" s="295">
        <f t="shared" si="14"/>
        <v>7046</v>
      </c>
      <c r="Y35" s="280">
        <f t="shared" si="15"/>
        <v>0.5246948623332388</v>
      </c>
    </row>
    <row r="36" spans="1:25" ht="19.5" customHeight="1">
      <c r="A36" s="274" t="s">
        <v>380</v>
      </c>
      <c r="B36" s="275">
        <v>752</v>
      </c>
      <c r="C36" s="276">
        <v>527</v>
      </c>
      <c r="D36" s="277">
        <v>0</v>
      </c>
      <c r="E36" s="294">
        <v>0</v>
      </c>
      <c r="F36" s="295">
        <f t="shared" si="8"/>
        <v>1279</v>
      </c>
      <c r="G36" s="278">
        <f t="shared" si="9"/>
        <v>0.001239557287123723</v>
      </c>
      <c r="H36" s="275">
        <v>428</v>
      </c>
      <c r="I36" s="276">
        <v>195</v>
      </c>
      <c r="J36" s="277"/>
      <c r="K36" s="294"/>
      <c r="L36" s="295">
        <f t="shared" si="10"/>
        <v>623</v>
      </c>
      <c r="M36" s="296">
        <f t="shared" si="11"/>
        <v>1.0529695024077048</v>
      </c>
      <c r="N36" s="275">
        <v>2848</v>
      </c>
      <c r="O36" s="276">
        <v>2631</v>
      </c>
      <c r="P36" s="277"/>
      <c r="Q36" s="294"/>
      <c r="R36" s="295">
        <f t="shared" si="12"/>
        <v>5479</v>
      </c>
      <c r="S36" s="278">
        <f t="shared" si="13"/>
        <v>0.0009292436662097052</v>
      </c>
      <c r="T36" s="275">
        <v>3570</v>
      </c>
      <c r="U36" s="276">
        <v>2486</v>
      </c>
      <c r="V36" s="277"/>
      <c r="W36" s="294"/>
      <c r="X36" s="295">
        <f t="shared" si="14"/>
        <v>6056</v>
      </c>
      <c r="Y36" s="280">
        <f t="shared" si="15"/>
        <v>-0.09527741083223251</v>
      </c>
    </row>
    <row r="37" spans="1:25" ht="19.5" customHeight="1" thickBot="1">
      <c r="A37" s="281" t="s">
        <v>50</v>
      </c>
      <c r="B37" s="282">
        <v>1923</v>
      </c>
      <c r="C37" s="283">
        <v>2173</v>
      </c>
      <c r="D37" s="284">
        <v>0</v>
      </c>
      <c r="E37" s="297">
        <v>0</v>
      </c>
      <c r="F37" s="298">
        <f t="shared" si="8"/>
        <v>4096</v>
      </c>
      <c r="G37" s="285">
        <f t="shared" si="9"/>
        <v>0.003969684634916943</v>
      </c>
      <c r="H37" s="282">
        <v>1936</v>
      </c>
      <c r="I37" s="283">
        <v>2219</v>
      </c>
      <c r="J37" s="284">
        <v>0</v>
      </c>
      <c r="K37" s="297">
        <v>0</v>
      </c>
      <c r="L37" s="298">
        <f t="shared" si="10"/>
        <v>4155</v>
      </c>
      <c r="M37" s="299">
        <f t="shared" si="11"/>
        <v>-0.01419975932611317</v>
      </c>
      <c r="N37" s="282">
        <v>11072</v>
      </c>
      <c r="O37" s="283">
        <v>10465</v>
      </c>
      <c r="P37" s="284">
        <v>0</v>
      </c>
      <c r="Q37" s="297">
        <v>0</v>
      </c>
      <c r="R37" s="298">
        <f t="shared" si="12"/>
        <v>21537</v>
      </c>
      <c r="S37" s="285">
        <f t="shared" si="13"/>
        <v>0.0036526959005582075</v>
      </c>
      <c r="T37" s="282">
        <v>10133</v>
      </c>
      <c r="U37" s="283">
        <v>8851</v>
      </c>
      <c r="V37" s="284">
        <v>0</v>
      </c>
      <c r="W37" s="297">
        <v>0</v>
      </c>
      <c r="X37" s="298">
        <f t="shared" si="14"/>
        <v>18984</v>
      </c>
      <c r="Y37" s="287">
        <f t="shared" si="15"/>
        <v>0.13448166877370427</v>
      </c>
    </row>
    <row r="38" spans="1:25" s="142" customFormat="1" ht="19.5" customHeight="1">
      <c r="A38" s="151" t="s">
        <v>52</v>
      </c>
      <c r="B38" s="148">
        <f>SUM(B39:B47)</f>
        <v>149841</v>
      </c>
      <c r="C38" s="147">
        <f>SUM(C39:C47)</f>
        <v>136916</v>
      </c>
      <c r="D38" s="146">
        <f>SUM(D39:D47)</f>
        <v>892</v>
      </c>
      <c r="E38" s="145">
        <f>SUM(E39:E47)</f>
        <v>810</v>
      </c>
      <c r="F38" s="144">
        <f t="shared" si="0"/>
        <v>288459</v>
      </c>
      <c r="G38" s="149">
        <f t="shared" si="1"/>
        <v>0.2795632959237076</v>
      </c>
      <c r="H38" s="148">
        <f>SUM(H39:H47)</f>
        <v>156482</v>
      </c>
      <c r="I38" s="147">
        <f>SUM(I39:I47)</f>
        <v>142861</v>
      </c>
      <c r="J38" s="146">
        <f>SUM(J39:J47)</f>
        <v>689</v>
      </c>
      <c r="K38" s="145">
        <f>SUM(K39:K47)</f>
        <v>612</v>
      </c>
      <c r="L38" s="144">
        <f t="shared" si="2"/>
        <v>300644</v>
      </c>
      <c r="M38" s="150">
        <f t="shared" si="3"/>
        <v>-0.04052966299011451</v>
      </c>
      <c r="N38" s="148">
        <f>SUM(N39:N47)</f>
        <v>892782</v>
      </c>
      <c r="O38" s="147">
        <f>SUM(O39:O47)</f>
        <v>844467</v>
      </c>
      <c r="P38" s="146">
        <f>SUM(P39:P47)</f>
        <v>2950</v>
      </c>
      <c r="Q38" s="145">
        <f>SUM(Q39:Q47)</f>
        <v>2673</v>
      </c>
      <c r="R38" s="144">
        <f t="shared" si="4"/>
        <v>1742872</v>
      </c>
      <c r="S38" s="149">
        <f t="shared" si="5"/>
        <v>0.29559276638332566</v>
      </c>
      <c r="T38" s="148">
        <f>SUM(T39:T47)</f>
        <v>837255</v>
      </c>
      <c r="U38" s="147">
        <f>SUM(U39:U47)</f>
        <v>781747</v>
      </c>
      <c r="V38" s="146">
        <f>SUM(V39:V47)</f>
        <v>4788</v>
      </c>
      <c r="W38" s="145">
        <f>SUM(W39:W47)</f>
        <v>4978</v>
      </c>
      <c r="X38" s="144">
        <f t="shared" si="6"/>
        <v>1628768</v>
      </c>
      <c r="Y38" s="143">
        <f t="shared" si="7"/>
        <v>0.07005540383897513</v>
      </c>
    </row>
    <row r="39" spans="1:25" s="111" customFormat="1" ht="19.5" customHeight="1">
      <c r="A39" s="267" t="s">
        <v>381</v>
      </c>
      <c r="B39" s="268">
        <v>76136</v>
      </c>
      <c r="C39" s="269">
        <v>69581</v>
      </c>
      <c r="D39" s="270">
        <v>449</v>
      </c>
      <c r="E39" s="291">
        <v>340</v>
      </c>
      <c r="F39" s="292">
        <f t="shared" si="0"/>
        <v>146506</v>
      </c>
      <c r="G39" s="271">
        <f t="shared" si="1"/>
        <v>0.1419879436335795</v>
      </c>
      <c r="H39" s="268">
        <v>91246</v>
      </c>
      <c r="I39" s="269">
        <v>81902</v>
      </c>
      <c r="J39" s="270">
        <v>589</v>
      </c>
      <c r="K39" s="291">
        <v>442</v>
      </c>
      <c r="L39" s="292">
        <f t="shared" si="2"/>
        <v>174179</v>
      </c>
      <c r="M39" s="293">
        <f t="shared" si="3"/>
        <v>-0.15887678767245195</v>
      </c>
      <c r="N39" s="268">
        <v>491879</v>
      </c>
      <c r="O39" s="269">
        <v>455973</v>
      </c>
      <c r="P39" s="270">
        <v>1288</v>
      </c>
      <c r="Q39" s="291">
        <v>1397</v>
      </c>
      <c r="R39" s="292">
        <f t="shared" si="4"/>
        <v>950537</v>
      </c>
      <c r="S39" s="271">
        <f t="shared" si="5"/>
        <v>0.16121198882058305</v>
      </c>
      <c r="T39" s="288">
        <v>487147</v>
      </c>
      <c r="U39" s="269">
        <v>438757</v>
      </c>
      <c r="V39" s="270">
        <v>4116</v>
      </c>
      <c r="W39" s="291">
        <v>4326</v>
      </c>
      <c r="X39" s="292">
        <f t="shared" si="6"/>
        <v>934346</v>
      </c>
      <c r="Y39" s="273">
        <f t="shared" si="7"/>
        <v>0.017328698362276906</v>
      </c>
    </row>
    <row r="40" spans="1:25" s="111" customFormat="1" ht="19.5" customHeight="1">
      <c r="A40" s="274" t="s">
        <v>382</v>
      </c>
      <c r="B40" s="275">
        <v>48344</v>
      </c>
      <c r="C40" s="276">
        <v>45296</v>
      </c>
      <c r="D40" s="277">
        <v>151</v>
      </c>
      <c r="E40" s="294">
        <v>283</v>
      </c>
      <c r="F40" s="295">
        <f t="shared" si="0"/>
        <v>94074</v>
      </c>
      <c r="G40" s="278">
        <f t="shared" si="1"/>
        <v>0.09117287899052161</v>
      </c>
      <c r="H40" s="275">
        <v>44505</v>
      </c>
      <c r="I40" s="276">
        <v>40844</v>
      </c>
      <c r="J40" s="277">
        <v>2</v>
      </c>
      <c r="K40" s="294">
        <v>0</v>
      </c>
      <c r="L40" s="295">
        <f t="shared" si="2"/>
        <v>85351</v>
      </c>
      <c r="M40" s="296">
        <f t="shared" si="3"/>
        <v>0.10220149734625261</v>
      </c>
      <c r="N40" s="275">
        <v>255255</v>
      </c>
      <c r="O40" s="276">
        <v>254466</v>
      </c>
      <c r="P40" s="277">
        <v>1034</v>
      </c>
      <c r="Q40" s="294">
        <v>976</v>
      </c>
      <c r="R40" s="295">
        <f t="shared" si="4"/>
        <v>511731</v>
      </c>
      <c r="S40" s="278">
        <f t="shared" si="5"/>
        <v>0.08679006945668162</v>
      </c>
      <c r="T40" s="289">
        <v>223831</v>
      </c>
      <c r="U40" s="276">
        <v>218473</v>
      </c>
      <c r="V40" s="277">
        <v>405</v>
      </c>
      <c r="W40" s="294">
        <v>402</v>
      </c>
      <c r="X40" s="295">
        <f t="shared" si="6"/>
        <v>443111</v>
      </c>
      <c r="Y40" s="280">
        <f t="shared" si="7"/>
        <v>0.15485961756760713</v>
      </c>
    </row>
    <row r="41" spans="1:25" s="111" customFormat="1" ht="19.5" customHeight="1">
      <c r="A41" s="274" t="s">
        <v>383</v>
      </c>
      <c r="B41" s="275">
        <v>8171</v>
      </c>
      <c r="C41" s="276">
        <v>7826</v>
      </c>
      <c r="D41" s="277">
        <v>0</v>
      </c>
      <c r="E41" s="294">
        <v>0</v>
      </c>
      <c r="F41" s="295">
        <f t="shared" si="0"/>
        <v>15997</v>
      </c>
      <c r="G41" s="278">
        <f t="shared" si="1"/>
        <v>0.015503673121280844</v>
      </c>
      <c r="H41" s="275">
        <v>5149</v>
      </c>
      <c r="I41" s="276">
        <v>5238</v>
      </c>
      <c r="J41" s="277">
        <v>3</v>
      </c>
      <c r="K41" s="294">
        <v>3</v>
      </c>
      <c r="L41" s="295">
        <f t="shared" si="2"/>
        <v>10393</v>
      </c>
      <c r="M41" s="296">
        <f t="shared" si="3"/>
        <v>0.5392090830366594</v>
      </c>
      <c r="N41" s="275">
        <v>47898</v>
      </c>
      <c r="O41" s="276">
        <v>45032</v>
      </c>
      <c r="P41" s="277">
        <v>26</v>
      </c>
      <c r="Q41" s="294">
        <v>22</v>
      </c>
      <c r="R41" s="295">
        <f t="shared" si="4"/>
        <v>92978</v>
      </c>
      <c r="S41" s="278">
        <f t="shared" si="5"/>
        <v>0.015769158166973163</v>
      </c>
      <c r="T41" s="289">
        <v>36599</v>
      </c>
      <c r="U41" s="276">
        <v>34379</v>
      </c>
      <c r="V41" s="277">
        <v>128</v>
      </c>
      <c r="W41" s="294">
        <v>29</v>
      </c>
      <c r="X41" s="295">
        <f t="shared" si="6"/>
        <v>71135</v>
      </c>
      <c r="Y41" s="280">
        <f t="shared" si="7"/>
        <v>0.3070640331763548</v>
      </c>
    </row>
    <row r="42" spans="1:25" s="111" customFormat="1" ht="19.5" customHeight="1">
      <c r="A42" s="274" t="s">
        <v>384</v>
      </c>
      <c r="B42" s="275">
        <v>7866</v>
      </c>
      <c r="C42" s="276">
        <v>7424</v>
      </c>
      <c r="D42" s="277">
        <v>290</v>
      </c>
      <c r="E42" s="294">
        <v>183</v>
      </c>
      <c r="F42" s="295">
        <f>SUM(B42:E42)</f>
        <v>15763</v>
      </c>
      <c r="G42" s="278">
        <f>F42/$F$9</f>
        <v>0.015276889379930608</v>
      </c>
      <c r="H42" s="275">
        <v>7325</v>
      </c>
      <c r="I42" s="276">
        <v>6962</v>
      </c>
      <c r="J42" s="277">
        <v>95</v>
      </c>
      <c r="K42" s="294">
        <v>97</v>
      </c>
      <c r="L42" s="295">
        <f>SUM(H42:K42)</f>
        <v>14479</v>
      </c>
      <c r="M42" s="296">
        <f>IF(ISERROR(F42/L42-1),"         /0",(F42/L42-1))</f>
        <v>0.08868015746943847</v>
      </c>
      <c r="N42" s="275">
        <v>41810</v>
      </c>
      <c r="O42" s="276">
        <v>41986</v>
      </c>
      <c r="P42" s="277">
        <v>449</v>
      </c>
      <c r="Q42" s="294">
        <v>243</v>
      </c>
      <c r="R42" s="295">
        <f>SUM(N42:Q42)</f>
        <v>84488</v>
      </c>
      <c r="S42" s="278">
        <f>R42/$R$9</f>
        <v>0.014329246006702968</v>
      </c>
      <c r="T42" s="289">
        <v>39494</v>
      </c>
      <c r="U42" s="276">
        <v>43067</v>
      </c>
      <c r="V42" s="277">
        <v>116</v>
      </c>
      <c r="W42" s="294">
        <v>119</v>
      </c>
      <c r="X42" s="295">
        <f>SUM(T42:W42)</f>
        <v>82796</v>
      </c>
      <c r="Y42" s="280">
        <f>IF(ISERROR(R42/X42-1),"         /0",IF(R42/X42&gt;5,"  *  ",(R42/X42-1)))</f>
        <v>0.0204357698439539</v>
      </c>
    </row>
    <row r="43" spans="1:25" s="111" customFormat="1" ht="19.5" customHeight="1">
      <c r="A43" s="274" t="s">
        <v>385</v>
      </c>
      <c r="B43" s="275">
        <v>4483</v>
      </c>
      <c r="C43" s="276">
        <v>2817</v>
      </c>
      <c r="D43" s="277">
        <v>2</v>
      </c>
      <c r="E43" s="294">
        <v>0</v>
      </c>
      <c r="F43" s="295">
        <f>SUM(B43:E43)</f>
        <v>7302</v>
      </c>
      <c r="G43" s="278">
        <f>F43/$F$9</f>
        <v>0.007076815723672734</v>
      </c>
      <c r="H43" s="275">
        <v>2912</v>
      </c>
      <c r="I43" s="276">
        <v>2910</v>
      </c>
      <c r="J43" s="277"/>
      <c r="K43" s="294">
        <v>70</v>
      </c>
      <c r="L43" s="295">
        <f>SUM(H43:K43)</f>
        <v>5892</v>
      </c>
      <c r="M43" s="296">
        <f>IF(ISERROR(F43/L43-1),"         /0",(F43/L43-1))</f>
        <v>0.23930753564154794</v>
      </c>
      <c r="N43" s="275">
        <v>25166</v>
      </c>
      <c r="O43" s="276">
        <v>20477</v>
      </c>
      <c r="P43" s="277">
        <v>12</v>
      </c>
      <c r="Q43" s="294">
        <v>3</v>
      </c>
      <c r="R43" s="295">
        <f>SUM(N43:Q43)</f>
        <v>45658</v>
      </c>
      <c r="S43" s="278">
        <f>R43/$R$9</f>
        <v>0.007743640684760488</v>
      </c>
      <c r="T43" s="289">
        <v>17797</v>
      </c>
      <c r="U43" s="276">
        <v>17906</v>
      </c>
      <c r="V43" s="277"/>
      <c r="W43" s="294">
        <v>70</v>
      </c>
      <c r="X43" s="295">
        <f>SUM(T43:W43)</f>
        <v>35773</v>
      </c>
      <c r="Y43" s="280">
        <f>IF(ISERROR(R43/X43-1),"         /0",IF(R43/X43&gt;5,"  *  ",(R43/X43-1)))</f>
        <v>0.27632572051547255</v>
      </c>
    </row>
    <row r="44" spans="1:25" s="111" customFormat="1" ht="19.5" customHeight="1">
      <c r="A44" s="274" t="s">
        <v>386</v>
      </c>
      <c r="B44" s="275">
        <v>3254</v>
      </c>
      <c r="C44" s="276">
        <v>2705</v>
      </c>
      <c r="D44" s="277">
        <v>0</v>
      </c>
      <c r="E44" s="294">
        <v>0</v>
      </c>
      <c r="F44" s="295">
        <f>SUM(B44:E44)</f>
        <v>5959</v>
      </c>
      <c r="G44" s="278">
        <f>F44/$F$9</f>
        <v>0.005775232114128433</v>
      </c>
      <c r="H44" s="275">
        <v>3195</v>
      </c>
      <c r="I44" s="276">
        <v>3054</v>
      </c>
      <c r="J44" s="277"/>
      <c r="K44" s="294"/>
      <c r="L44" s="295">
        <f>SUM(H44:K44)</f>
        <v>6249</v>
      </c>
      <c r="M44" s="296">
        <f>IF(ISERROR(F44/L44-1),"         /0",(F44/L44-1))</f>
        <v>-0.046407425188030094</v>
      </c>
      <c r="N44" s="275">
        <v>18997</v>
      </c>
      <c r="O44" s="276">
        <v>16737</v>
      </c>
      <c r="P44" s="277">
        <v>126</v>
      </c>
      <c r="Q44" s="294">
        <v>9</v>
      </c>
      <c r="R44" s="295">
        <f>SUM(N44:Q44)</f>
        <v>35869</v>
      </c>
      <c r="S44" s="278">
        <f>R44/$R$9</f>
        <v>0.006083416875940119</v>
      </c>
      <c r="T44" s="289">
        <v>17847</v>
      </c>
      <c r="U44" s="276">
        <v>16942</v>
      </c>
      <c r="V44" s="277">
        <v>17</v>
      </c>
      <c r="W44" s="294">
        <v>7</v>
      </c>
      <c r="X44" s="295">
        <f>SUM(T44:W44)</f>
        <v>34813</v>
      </c>
      <c r="Y44" s="280">
        <f>IF(ISERROR(R44/X44-1),"         /0",IF(R44/X44&gt;5,"  *  ",(R44/X44-1)))</f>
        <v>0.030333496107775915</v>
      </c>
    </row>
    <row r="45" spans="1:25" s="111" customFormat="1" ht="19.5" customHeight="1">
      <c r="A45" s="274" t="s">
        <v>387</v>
      </c>
      <c r="B45" s="275">
        <v>925</v>
      </c>
      <c r="C45" s="276">
        <v>741</v>
      </c>
      <c r="D45" s="277">
        <v>0</v>
      </c>
      <c r="E45" s="294">
        <v>0</v>
      </c>
      <c r="F45" s="295">
        <f t="shared" si="0"/>
        <v>1666</v>
      </c>
      <c r="G45" s="278">
        <f t="shared" si="1"/>
        <v>0.001614622705510651</v>
      </c>
      <c r="H45" s="275">
        <v>1128</v>
      </c>
      <c r="I45" s="276">
        <v>1281</v>
      </c>
      <c r="J45" s="277"/>
      <c r="K45" s="294"/>
      <c r="L45" s="295">
        <f t="shared" si="2"/>
        <v>2409</v>
      </c>
      <c r="M45" s="296">
        <f t="shared" si="3"/>
        <v>-0.3084267330842674</v>
      </c>
      <c r="N45" s="275">
        <v>7060</v>
      </c>
      <c r="O45" s="276">
        <v>5930</v>
      </c>
      <c r="P45" s="277">
        <v>9</v>
      </c>
      <c r="Q45" s="294">
        <v>9</v>
      </c>
      <c r="R45" s="295">
        <f t="shared" si="4"/>
        <v>13008</v>
      </c>
      <c r="S45" s="278">
        <f t="shared" si="5"/>
        <v>0.0022061693028026727</v>
      </c>
      <c r="T45" s="289">
        <v>7932</v>
      </c>
      <c r="U45" s="276">
        <v>8242</v>
      </c>
      <c r="V45" s="277">
        <v>2</v>
      </c>
      <c r="W45" s="294">
        <v>25</v>
      </c>
      <c r="X45" s="295">
        <f t="shared" si="6"/>
        <v>16201</v>
      </c>
      <c r="Y45" s="280">
        <f t="shared" si="7"/>
        <v>-0.19708659959261776</v>
      </c>
    </row>
    <row r="46" spans="1:25" s="111" customFormat="1" ht="19.5" customHeight="1">
      <c r="A46" s="274" t="s">
        <v>388</v>
      </c>
      <c r="B46" s="275">
        <v>399</v>
      </c>
      <c r="C46" s="276">
        <v>314</v>
      </c>
      <c r="D46" s="277">
        <v>0</v>
      </c>
      <c r="E46" s="294">
        <v>0</v>
      </c>
      <c r="F46" s="295">
        <f t="shared" si="0"/>
        <v>713</v>
      </c>
      <c r="G46" s="278">
        <f t="shared" si="1"/>
        <v>0.0006910119982167433</v>
      </c>
      <c r="H46" s="275">
        <v>794</v>
      </c>
      <c r="I46" s="276">
        <v>424</v>
      </c>
      <c r="J46" s="277"/>
      <c r="K46" s="294"/>
      <c r="L46" s="295">
        <f t="shared" si="2"/>
        <v>1218</v>
      </c>
      <c r="M46" s="296">
        <f t="shared" si="3"/>
        <v>-0.41461412151067323</v>
      </c>
      <c r="N46" s="275">
        <v>2948</v>
      </c>
      <c r="O46" s="276">
        <v>2462</v>
      </c>
      <c r="P46" s="277"/>
      <c r="Q46" s="294"/>
      <c r="R46" s="295">
        <f t="shared" si="4"/>
        <v>5410</v>
      </c>
      <c r="S46" s="278">
        <f t="shared" si="5"/>
        <v>0.000917541199889488</v>
      </c>
      <c r="T46" s="289">
        <v>5514</v>
      </c>
      <c r="U46" s="276">
        <v>2621</v>
      </c>
      <c r="V46" s="277"/>
      <c r="W46" s="294"/>
      <c r="X46" s="295">
        <f t="shared" si="6"/>
        <v>8135</v>
      </c>
      <c r="Y46" s="280">
        <f t="shared" si="7"/>
        <v>-0.3349723417332514</v>
      </c>
    </row>
    <row r="47" spans="1:25" s="111" customFormat="1" ht="19.5" customHeight="1" thickBot="1">
      <c r="A47" s="281" t="s">
        <v>50</v>
      </c>
      <c r="B47" s="282">
        <v>263</v>
      </c>
      <c r="C47" s="283">
        <v>212</v>
      </c>
      <c r="D47" s="284">
        <v>0</v>
      </c>
      <c r="E47" s="297">
        <v>4</v>
      </c>
      <c r="F47" s="298">
        <f>SUM(B47:E47)</f>
        <v>479</v>
      </c>
      <c r="G47" s="285">
        <f>F47/$F$9</f>
        <v>0.00046422825686650773</v>
      </c>
      <c r="H47" s="282">
        <v>228</v>
      </c>
      <c r="I47" s="283">
        <v>246</v>
      </c>
      <c r="J47" s="284"/>
      <c r="K47" s="297">
        <v>0</v>
      </c>
      <c r="L47" s="298">
        <f>SUM(H47:K47)</f>
        <v>474</v>
      </c>
      <c r="M47" s="299">
        <f>IF(ISERROR(F47/L47-1),"         /0",(F47/L47-1))</f>
        <v>0.010548523206751037</v>
      </c>
      <c r="N47" s="282">
        <v>1769</v>
      </c>
      <c r="O47" s="283">
        <v>1404</v>
      </c>
      <c r="P47" s="284">
        <v>6</v>
      </c>
      <c r="Q47" s="297">
        <v>14</v>
      </c>
      <c r="R47" s="298">
        <f>SUM(N47:Q47)</f>
        <v>3193</v>
      </c>
      <c r="S47" s="285">
        <f>R47/$R$9</f>
        <v>0.0005415358689920768</v>
      </c>
      <c r="T47" s="298">
        <v>1094</v>
      </c>
      <c r="U47" s="283">
        <v>1360</v>
      </c>
      <c r="V47" s="284">
        <v>4</v>
      </c>
      <c r="W47" s="297">
        <v>0</v>
      </c>
      <c r="X47" s="298">
        <f>SUM(T47:W47)</f>
        <v>2458</v>
      </c>
      <c r="Y47" s="287">
        <f>IF(ISERROR(R47/X47-1),"         /0",IF(R47/X47&gt;5,"  *  ",(R47/X47-1)))</f>
        <v>0.29902359641985354</v>
      </c>
    </row>
    <row r="48" spans="1:25" s="142" customFormat="1" ht="19.5" customHeight="1">
      <c r="A48" s="151" t="s">
        <v>51</v>
      </c>
      <c r="B48" s="148">
        <f>SUM(B49:B52)</f>
        <v>13979</v>
      </c>
      <c r="C48" s="147">
        <f>SUM(C49:C52)</f>
        <v>12657</v>
      </c>
      <c r="D48" s="146">
        <f>SUM(D49:D52)</f>
        <v>736</v>
      </c>
      <c r="E48" s="145">
        <f>SUM(E49:E52)</f>
        <v>553</v>
      </c>
      <c r="F48" s="144">
        <f t="shared" si="0"/>
        <v>27925</v>
      </c>
      <c r="G48" s="149">
        <f t="shared" si="1"/>
        <v>0.027063828962415926</v>
      </c>
      <c r="H48" s="148">
        <f>SUM(H49:H52)</f>
        <v>12735</v>
      </c>
      <c r="I48" s="147">
        <f>SUM(I49:I52)</f>
        <v>11836</v>
      </c>
      <c r="J48" s="146">
        <f>SUM(J49:J52)</f>
        <v>6</v>
      </c>
      <c r="K48" s="145">
        <f>SUM(K49:K52)</f>
        <v>0</v>
      </c>
      <c r="L48" s="144">
        <f t="shared" si="2"/>
        <v>24577</v>
      </c>
      <c r="M48" s="150">
        <f t="shared" si="3"/>
        <v>0.13622492574358147</v>
      </c>
      <c r="N48" s="148">
        <f>SUM(N49:N52)</f>
        <v>71684</v>
      </c>
      <c r="O48" s="147">
        <f>SUM(O49:O52)</f>
        <v>72341</v>
      </c>
      <c r="P48" s="146">
        <f>SUM(P49:P52)</f>
        <v>1669</v>
      </c>
      <c r="Q48" s="145">
        <f>SUM(Q49:Q52)</f>
        <v>1616</v>
      </c>
      <c r="R48" s="144">
        <f t="shared" si="4"/>
        <v>147310</v>
      </c>
      <c r="S48" s="149">
        <f t="shared" si="5"/>
        <v>0.02498391758885776</v>
      </c>
      <c r="T48" s="148">
        <f>SUM(T49:T52)</f>
        <v>66621</v>
      </c>
      <c r="U48" s="147">
        <f>SUM(U49:U52)</f>
        <v>65696</v>
      </c>
      <c r="V48" s="146">
        <f>SUM(V49:V52)</f>
        <v>611</v>
      </c>
      <c r="W48" s="145">
        <f>SUM(W49:W52)</f>
        <v>587</v>
      </c>
      <c r="X48" s="144">
        <f t="shared" si="6"/>
        <v>133515</v>
      </c>
      <c r="Y48" s="143">
        <f t="shared" si="7"/>
        <v>0.1033217241508444</v>
      </c>
    </row>
    <row r="49" spans="1:25" ht="19.5" customHeight="1">
      <c r="A49" s="434" t="s">
        <v>389</v>
      </c>
      <c r="B49" s="435">
        <v>8806</v>
      </c>
      <c r="C49" s="436">
        <v>8243</v>
      </c>
      <c r="D49" s="437">
        <v>736</v>
      </c>
      <c r="E49" s="438">
        <v>553</v>
      </c>
      <c r="F49" s="439">
        <f t="shared" si="0"/>
        <v>18338</v>
      </c>
      <c r="G49" s="440">
        <f t="shared" si="1"/>
        <v>0.01777247969607102</v>
      </c>
      <c r="H49" s="435">
        <v>8510</v>
      </c>
      <c r="I49" s="436">
        <v>8011</v>
      </c>
      <c r="J49" s="437"/>
      <c r="K49" s="438"/>
      <c r="L49" s="439">
        <f t="shared" si="2"/>
        <v>16521</v>
      </c>
      <c r="M49" s="441">
        <f t="shared" si="3"/>
        <v>0.1099812360026633</v>
      </c>
      <c r="N49" s="435">
        <v>47342</v>
      </c>
      <c r="O49" s="436">
        <v>47461</v>
      </c>
      <c r="P49" s="437">
        <v>1547</v>
      </c>
      <c r="Q49" s="438">
        <v>1448</v>
      </c>
      <c r="R49" s="439">
        <f t="shared" si="4"/>
        <v>97798</v>
      </c>
      <c r="S49" s="440">
        <f t="shared" si="5"/>
        <v>0.016586634799776737</v>
      </c>
      <c r="T49" s="442">
        <v>45855</v>
      </c>
      <c r="U49" s="436">
        <v>44593</v>
      </c>
      <c r="V49" s="437">
        <v>88</v>
      </c>
      <c r="W49" s="438">
        <v>49</v>
      </c>
      <c r="X49" s="439">
        <f t="shared" si="6"/>
        <v>90585</v>
      </c>
      <c r="Y49" s="443">
        <f t="shared" si="7"/>
        <v>0.07962686979080424</v>
      </c>
    </row>
    <row r="50" spans="1:25" ht="19.5" customHeight="1">
      <c r="A50" s="424" t="s">
        <v>390</v>
      </c>
      <c r="B50" s="425">
        <v>4578</v>
      </c>
      <c r="C50" s="426">
        <v>3872</v>
      </c>
      <c r="D50" s="427">
        <v>0</v>
      </c>
      <c r="E50" s="428">
        <v>0</v>
      </c>
      <c r="F50" s="429">
        <f>SUM(B50:E50)</f>
        <v>8450</v>
      </c>
      <c r="G50" s="430">
        <f>F50/$F$9</f>
        <v>0.008189412882091837</v>
      </c>
      <c r="H50" s="425">
        <v>3833</v>
      </c>
      <c r="I50" s="426">
        <v>3156</v>
      </c>
      <c r="J50" s="427">
        <v>4</v>
      </c>
      <c r="K50" s="428">
        <v>0</v>
      </c>
      <c r="L50" s="429">
        <f>SUM(H50:K50)</f>
        <v>6993</v>
      </c>
      <c r="M50" s="431">
        <f>IF(ISERROR(F50/L50-1),"         /0",(F50/L50-1))</f>
        <v>0.20835120835120846</v>
      </c>
      <c r="N50" s="425">
        <v>21815</v>
      </c>
      <c r="O50" s="426">
        <v>22031</v>
      </c>
      <c r="P50" s="427">
        <v>91</v>
      </c>
      <c r="Q50" s="428">
        <v>106</v>
      </c>
      <c r="R50" s="429">
        <f>SUM(N50:Q50)</f>
        <v>44043</v>
      </c>
      <c r="S50" s="430">
        <f>R50/$R$9</f>
        <v>0.007469735132482943</v>
      </c>
      <c r="T50" s="433">
        <v>18548</v>
      </c>
      <c r="U50" s="426">
        <v>18116</v>
      </c>
      <c r="V50" s="427">
        <v>488</v>
      </c>
      <c r="W50" s="428">
        <v>504</v>
      </c>
      <c r="X50" s="429">
        <f>SUM(T50:W50)</f>
        <v>37656</v>
      </c>
      <c r="Y50" s="432">
        <f>IF(ISERROR(R50/X50-1),"         /0",IF(R50/X50&gt;5,"  *  ",(R50/X50-1)))</f>
        <v>0.16961440407903128</v>
      </c>
    </row>
    <row r="51" spans="1:25" ht="19.5" customHeight="1">
      <c r="A51" s="274" t="s">
        <v>391</v>
      </c>
      <c r="B51" s="275">
        <v>405</v>
      </c>
      <c r="C51" s="276">
        <v>418</v>
      </c>
      <c r="D51" s="277">
        <v>0</v>
      </c>
      <c r="E51" s="294">
        <v>0</v>
      </c>
      <c r="F51" s="295">
        <f t="shared" si="0"/>
        <v>823</v>
      </c>
      <c r="G51" s="278">
        <f t="shared" si="1"/>
        <v>0.0007976197398771104</v>
      </c>
      <c r="H51" s="275">
        <v>331</v>
      </c>
      <c r="I51" s="276">
        <v>383</v>
      </c>
      <c r="J51" s="277"/>
      <c r="K51" s="294"/>
      <c r="L51" s="295">
        <f t="shared" si="2"/>
        <v>714</v>
      </c>
      <c r="M51" s="296">
        <f t="shared" si="3"/>
        <v>0.1526610644257702</v>
      </c>
      <c r="N51" s="275">
        <v>1875</v>
      </c>
      <c r="O51" s="276">
        <v>2019</v>
      </c>
      <c r="P51" s="277">
        <v>2</v>
      </c>
      <c r="Q51" s="294"/>
      <c r="R51" s="295">
        <f t="shared" si="4"/>
        <v>3896</v>
      </c>
      <c r="S51" s="278">
        <f t="shared" si="5"/>
        <v>0.0006607653446893614</v>
      </c>
      <c r="T51" s="289">
        <v>1902</v>
      </c>
      <c r="U51" s="276">
        <v>2033</v>
      </c>
      <c r="V51" s="277">
        <v>1</v>
      </c>
      <c r="W51" s="294"/>
      <c r="X51" s="295">
        <f t="shared" si="6"/>
        <v>3936</v>
      </c>
      <c r="Y51" s="280">
        <f t="shared" si="7"/>
        <v>-0.010162601626016232</v>
      </c>
    </row>
    <row r="52" spans="1:25" ht="19.5" customHeight="1" thickBot="1">
      <c r="A52" s="281" t="s">
        <v>50</v>
      </c>
      <c r="B52" s="282">
        <v>190</v>
      </c>
      <c r="C52" s="283">
        <v>124</v>
      </c>
      <c r="D52" s="284">
        <v>0</v>
      </c>
      <c r="E52" s="297">
        <v>0</v>
      </c>
      <c r="F52" s="298">
        <f t="shared" si="0"/>
        <v>314</v>
      </c>
      <c r="G52" s="285">
        <f t="shared" si="1"/>
        <v>0.00030431664437595706</v>
      </c>
      <c r="H52" s="282">
        <v>61</v>
      </c>
      <c r="I52" s="283">
        <v>286</v>
      </c>
      <c r="J52" s="284">
        <v>2</v>
      </c>
      <c r="K52" s="297">
        <v>0</v>
      </c>
      <c r="L52" s="298">
        <f t="shared" si="2"/>
        <v>349</v>
      </c>
      <c r="M52" s="299">
        <f t="shared" si="3"/>
        <v>-0.10028653295128942</v>
      </c>
      <c r="N52" s="282">
        <v>652</v>
      </c>
      <c r="O52" s="283">
        <v>830</v>
      </c>
      <c r="P52" s="284">
        <v>29</v>
      </c>
      <c r="Q52" s="297">
        <v>62</v>
      </c>
      <c r="R52" s="298">
        <f t="shared" si="4"/>
        <v>1573</v>
      </c>
      <c r="S52" s="285">
        <f t="shared" si="5"/>
        <v>0.00026678231190871806</v>
      </c>
      <c r="T52" s="290">
        <v>316</v>
      </c>
      <c r="U52" s="283">
        <v>954</v>
      </c>
      <c r="V52" s="284">
        <v>34</v>
      </c>
      <c r="W52" s="297">
        <v>34</v>
      </c>
      <c r="X52" s="298">
        <f t="shared" si="6"/>
        <v>1338</v>
      </c>
      <c r="Y52" s="287">
        <f t="shared" si="7"/>
        <v>0.17563527653213762</v>
      </c>
    </row>
    <row r="53" spans="1:25" s="111" customFormat="1" ht="19.5" customHeight="1" thickBot="1">
      <c r="A53" s="141" t="s">
        <v>50</v>
      </c>
      <c r="B53" s="138">
        <v>3203</v>
      </c>
      <c r="C53" s="137">
        <v>3180</v>
      </c>
      <c r="D53" s="136">
        <v>0</v>
      </c>
      <c r="E53" s="135">
        <v>0</v>
      </c>
      <c r="F53" s="134">
        <f t="shared" si="0"/>
        <v>6383</v>
      </c>
      <c r="G53" s="139">
        <f t="shared" si="1"/>
        <v>0.006186156500164758</v>
      </c>
      <c r="H53" s="138">
        <v>3326</v>
      </c>
      <c r="I53" s="137">
        <v>2743</v>
      </c>
      <c r="J53" s="136">
        <v>0</v>
      </c>
      <c r="K53" s="135">
        <v>0</v>
      </c>
      <c r="L53" s="134">
        <f t="shared" si="2"/>
        <v>6069</v>
      </c>
      <c r="M53" s="140">
        <f t="shared" si="3"/>
        <v>0.05173834239578179</v>
      </c>
      <c r="N53" s="138">
        <v>16237</v>
      </c>
      <c r="O53" s="137">
        <v>15730</v>
      </c>
      <c r="P53" s="136">
        <v>0</v>
      </c>
      <c r="Q53" s="135">
        <v>0</v>
      </c>
      <c r="R53" s="134">
        <f t="shared" si="4"/>
        <v>31967</v>
      </c>
      <c r="S53" s="139">
        <f t="shared" si="5"/>
        <v>0.005421633925483783</v>
      </c>
      <c r="T53" s="138">
        <v>17367</v>
      </c>
      <c r="U53" s="137">
        <v>13895</v>
      </c>
      <c r="V53" s="136">
        <v>1</v>
      </c>
      <c r="W53" s="135">
        <v>2</v>
      </c>
      <c r="X53" s="134">
        <f t="shared" si="6"/>
        <v>31265</v>
      </c>
      <c r="Y53" s="133">
        <f t="shared" si="7"/>
        <v>0.022453222453222343</v>
      </c>
    </row>
    <row r="54" ht="3" customHeight="1" thickTop="1">
      <c r="A54" s="63"/>
    </row>
    <row r="55" ht="14.25">
      <c r="A55" s="63" t="s">
        <v>49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54:Y65536 M54:M65536 Y3 M3">
    <cfRule type="cellIs" priority="3" dxfId="95" operator="lessThan" stopIfTrue="1">
      <formula>0</formula>
    </cfRule>
  </conditionalFormatting>
  <conditionalFormatting sqref="M9:M53 Y9:Y53">
    <cfRule type="cellIs" priority="4" dxfId="96" operator="lessThan" stopIfTrue="1">
      <formula>0</formula>
    </cfRule>
    <cfRule type="cellIs" priority="5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81"/>
  <sheetViews>
    <sheetView showGridLines="0" zoomScale="80" zoomScaleNormal="80" zoomScalePageLayoutView="0" workbookViewId="0" topLeftCell="A1">
      <selection activeCell="A16" sqref="A16:IV16"/>
    </sheetView>
  </sheetViews>
  <sheetFormatPr defaultColWidth="8.00390625" defaultRowHeight="15"/>
  <cols>
    <col min="1" max="1" width="27.8515625" style="86" customWidth="1"/>
    <col min="2" max="2" width="10.57421875" style="86" bestFit="1" customWidth="1"/>
    <col min="3" max="3" width="10.7109375" style="86" bestFit="1" customWidth="1"/>
    <col min="4" max="4" width="8.57421875" style="86" bestFit="1" customWidth="1"/>
    <col min="5" max="5" width="10.7109375" style="86" bestFit="1" customWidth="1"/>
    <col min="6" max="6" width="12.00390625" style="86" bestFit="1" customWidth="1"/>
    <col min="7" max="7" width="9.7109375" style="86" customWidth="1"/>
    <col min="8" max="8" width="10.57421875" style="86" bestFit="1" customWidth="1"/>
    <col min="9" max="9" width="10.7109375" style="86" bestFit="1" customWidth="1"/>
    <col min="10" max="10" width="8.57421875" style="86" customWidth="1"/>
    <col min="11" max="11" width="10.7109375" style="86" bestFit="1" customWidth="1"/>
    <col min="12" max="12" width="11.28125" style="86" customWidth="1"/>
    <col min="13" max="13" width="8.57421875" style="86" customWidth="1"/>
    <col min="14" max="14" width="11.57421875" style="86" customWidth="1"/>
    <col min="15" max="15" width="11.28125" style="86" customWidth="1"/>
    <col min="16" max="16" width="9.00390625" style="86" customWidth="1"/>
    <col min="17" max="17" width="10.8515625" style="86" customWidth="1"/>
    <col min="18" max="18" width="12.7109375" style="86" bestFit="1" customWidth="1"/>
    <col min="19" max="19" width="9.8515625" style="86" bestFit="1" customWidth="1"/>
    <col min="20" max="21" width="11.140625" style="86" bestFit="1" customWidth="1"/>
    <col min="22" max="23" width="10.28125" style="86" customWidth="1"/>
    <col min="24" max="24" width="12.7109375" style="86" bestFit="1" customWidth="1"/>
    <col min="25" max="25" width="9.8515625" style="86" bestFit="1" customWidth="1"/>
    <col min="26" max="16384" width="8.00390625" style="86" customWidth="1"/>
  </cols>
  <sheetData>
    <row r="1" spans="24:25" ht="18.75" thickBot="1">
      <c r="X1" s="518" t="s">
        <v>26</v>
      </c>
      <c r="Y1" s="519"/>
    </row>
    <row r="2" ht="5.25" customHeight="1" thickBot="1"/>
    <row r="3" spans="1:25" ht="24.75" customHeight="1" thickTop="1">
      <c r="A3" s="576" t="s">
        <v>63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8"/>
    </row>
    <row r="4" spans="1:25" ht="21" customHeight="1" thickBot="1">
      <c r="A4" s="587" t="s">
        <v>42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</row>
    <row r="5" spans="1:25" s="132" customFormat="1" ht="15.75" customHeight="1" thickBot="1" thickTop="1">
      <c r="A5" s="600" t="s">
        <v>62</v>
      </c>
      <c r="B5" s="593" t="s">
        <v>34</v>
      </c>
      <c r="C5" s="594"/>
      <c r="D5" s="594"/>
      <c r="E5" s="594"/>
      <c r="F5" s="594"/>
      <c r="G5" s="594"/>
      <c r="H5" s="594"/>
      <c r="I5" s="594"/>
      <c r="J5" s="595"/>
      <c r="K5" s="595"/>
      <c r="L5" s="595"/>
      <c r="M5" s="596"/>
      <c r="N5" s="593" t="s">
        <v>33</v>
      </c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7"/>
    </row>
    <row r="6" spans="1:25" s="99" customFormat="1" ht="26.25" customHeight="1">
      <c r="A6" s="601"/>
      <c r="B6" s="582" t="s">
        <v>153</v>
      </c>
      <c r="C6" s="583"/>
      <c r="D6" s="583"/>
      <c r="E6" s="583"/>
      <c r="F6" s="583"/>
      <c r="G6" s="579" t="s">
        <v>32</v>
      </c>
      <c r="H6" s="582" t="s">
        <v>154</v>
      </c>
      <c r="I6" s="583"/>
      <c r="J6" s="583"/>
      <c r="K6" s="583"/>
      <c r="L6" s="583"/>
      <c r="M6" s="590" t="s">
        <v>31</v>
      </c>
      <c r="N6" s="582" t="s">
        <v>155</v>
      </c>
      <c r="O6" s="583"/>
      <c r="P6" s="583"/>
      <c r="Q6" s="583"/>
      <c r="R6" s="583"/>
      <c r="S6" s="579" t="s">
        <v>32</v>
      </c>
      <c r="T6" s="582" t="s">
        <v>156</v>
      </c>
      <c r="U6" s="583"/>
      <c r="V6" s="583"/>
      <c r="W6" s="583"/>
      <c r="X6" s="583"/>
      <c r="Y6" s="584" t="s">
        <v>31</v>
      </c>
    </row>
    <row r="7" spans="1:25" s="99" customFormat="1" ht="26.25" customHeight="1">
      <c r="A7" s="602"/>
      <c r="B7" s="571" t="s">
        <v>20</v>
      </c>
      <c r="C7" s="572"/>
      <c r="D7" s="573" t="s">
        <v>19</v>
      </c>
      <c r="E7" s="572"/>
      <c r="F7" s="574" t="s">
        <v>15</v>
      </c>
      <c r="G7" s="580"/>
      <c r="H7" s="571" t="s">
        <v>20</v>
      </c>
      <c r="I7" s="572"/>
      <c r="J7" s="573" t="s">
        <v>19</v>
      </c>
      <c r="K7" s="572"/>
      <c r="L7" s="574" t="s">
        <v>15</v>
      </c>
      <c r="M7" s="591"/>
      <c r="N7" s="571" t="s">
        <v>20</v>
      </c>
      <c r="O7" s="572"/>
      <c r="P7" s="573" t="s">
        <v>19</v>
      </c>
      <c r="Q7" s="572"/>
      <c r="R7" s="574" t="s">
        <v>15</v>
      </c>
      <c r="S7" s="580"/>
      <c r="T7" s="571" t="s">
        <v>20</v>
      </c>
      <c r="U7" s="572"/>
      <c r="V7" s="573" t="s">
        <v>19</v>
      </c>
      <c r="W7" s="572"/>
      <c r="X7" s="574" t="s">
        <v>15</v>
      </c>
      <c r="Y7" s="585"/>
    </row>
    <row r="8" spans="1:25" s="128" customFormat="1" ht="18" customHeight="1" thickBot="1">
      <c r="A8" s="603"/>
      <c r="B8" s="131" t="s">
        <v>17</v>
      </c>
      <c r="C8" s="129" t="s">
        <v>16</v>
      </c>
      <c r="D8" s="130" t="s">
        <v>17</v>
      </c>
      <c r="E8" s="129" t="s">
        <v>16</v>
      </c>
      <c r="F8" s="575"/>
      <c r="G8" s="581"/>
      <c r="H8" s="131" t="s">
        <v>17</v>
      </c>
      <c r="I8" s="129" t="s">
        <v>16</v>
      </c>
      <c r="J8" s="130" t="s">
        <v>17</v>
      </c>
      <c r="K8" s="129" t="s">
        <v>16</v>
      </c>
      <c r="L8" s="575"/>
      <c r="M8" s="592"/>
      <c r="N8" s="131" t="s">
        <v>17</v>
      </c>
      <c r="O8" s="129" t="s">
        <v>16</v>
      </c>
      <c r="P8" s="130" t="s">
        <v>17</v>
      </c>
      <c r="Q8" s="129" t="s">
        <v>16</v>
      </c>
      <c r="R8" s="575"/>
      <c r="S8" s="581"/>
      <c r="T8" s="131" t="s">
        <v>17</v>
      </c>
      <c r="U8" s="129" t="s">
        <v>16</v>
      </c>
      <c r="V8" s="130" t="s">
        <v>17</v>
      </c>
      <c r="W8" s="129" t="s">
        <v>16</v>
      </c>
      <c r="X8" s="575"/>
      <c r="Y8" s="586"/>
    </row>
    <row r="9" spans="1:25" s="643" customFormat="1" ht="21" customHeight="1" thickBot="1" thickTop="1">
      <c r="A9" s="637" t="s">
        <v>22</v>
      </c>
      <c r="B9" s="638">
        <f>B10+B25+B41+B55+B69+B79</f>
        <v>531637</v>
      </c>
      <c r="C9" s="639">
        <f>C10+C25+C41+C55+C69+C79</f>
        <v>496308</v>
      </c>
      <c r="D9" s="640">
        <f>D10+D25+D41+D55+D69+D79</f>
        <v>2155</v>
      </c>
      <c r="E9" s="639">
        <f>E10+E25+E41+E55+E69+E79</f>
        <v>1720</v>
      </c>
      <c r="F9" s="640">
        <f aca="true" t="shared" si="0" ref="F9:F43">SUM(B9:E9)</f>
        <v>1031820</v>
      </c>
      <c r="G9" s="641">
        <f aca="true" t="shared" si="1" ref="G9:G43">F9/$F$9</f>
        <v>1</v>
      </c>
      <c r="H9" s="638">
        <f>H10+H25+H41+H55+H69+H79</f>
        <v>521882</v>
      </c>
      <c r="I9" s="639">
        <f>I10+I25+I41+I55+I69+I79</f>
        <v>488339</v>
      </c>
      <c r="J9" s="640">
        <f>J10+J25+J41+J55+J69+J79</f>
        <v>820</v>
      </c>
      <c r="K9" s="639">
        <f>K10+K25+K41+K55+K69+K79</f>
        <v>647</v>
      </c>
      <c r="L9" s="640">
        <f aca="true" t="shared" si="2" ref="L9:L43">SUM(H9:K9)</f>
        <v>1011688</v>
      </c>
      <c r="M9" s="642">
        <f aca="true" t="shared" si="3" ref="M9:M43">IF(ISERROR(F9/L9-1),"         /0",(F9/L9-1))</f>
        <v>0.019899415630115103</v>
      </c>
      <c r="N9" s="638">
        <f>N10+N25+N41+N55+N69+N79</f>
        <v>3005543</v>
      </c>
      <c r="O9" s="639">
        <f>O10+O25+O41+O55+O69+O79</f>
        <v>2874699</v>
      </c>
      <c r="P9" s="640">
        <f>P10+P25+P41+P55+P69+P79</f>
        <v>7946</v>
      </c>
      <c r="Q9" s="639">
        <f>Q10+Q25+Q41+Q55+Q69+Q79</f>
        <v>8005</v>
      </c>
      <c r="R9" s="640">
        <f aca="true" t="shared" si="4" ref="R9:R43">SUM(N9:Q9)</f>
        <v>5896193</v>
      </c>
      <c r="S9" s="641">
        <f aca="true" t="shared" si="5" ref="S9:S43">R9/$R$9</f>
        <v>1</v>
      </c>
      <c r="T9" s="638">
        <f>T10+T25+T41+T55+T69+T79</f>
        <v>2880766</v>
      </c>
      <c r="U9" s="639">
        <f>U10+U25+U41+U55+U69+U79</f>
        <v>2691844</v>
      </c>
      <c r="V9" s="640">
        <f>V10+V25+V41+V55+V69+V79</f>
        <v>15186</v>
      </c>
      <c r="W9" s="639">
        <f>W10+W25+W41+W55+W69+W79</f>
        <v>10512</v>
      </c>
      <c r="X9" s="640">
        <f aca="true" t="shared" si="6" ref="X9:X43">SUM(T9:W9)</f>
        <v>5598308</v>
      </c>
      <c r="Y9" s="642">
        <f>IF(ISERROR(R9/X9-1),"         /0",(R9/X9-1))</f>
        <v>0.053209826969148555</v>
      </c>
    </row>
    <row r="10" spans="1:25" s="142" customFormat="1" ht="19.5" customHeight="1">
      <c r="A10" s="151" t="s">
        <v>55</v>
      </c>
      <c r="B10" s="148">
        <f>SUM(B11:B24)</f>
        <v>158359</v>
      </c>
      <c r="C10" s="147">
        <f>SUM(C11:C24)</f>
        <v>155163</v>
      </c>
      <c r="D10" s="146">
        <f>SUM(D11:D24)</f>
        <v>306</v>
      </c>
      <c r="E10" s="147">
        <f>SUM(E11:E24)</f>
        <v>292</v>
      </c>
      <c r="F10" s="146">
        <f t="shared" si="0"/>
        <v>314120</v>
      </c>
      <c r="G10" s="149">
        <f t="shared" si="1"/>
        <v>0.3044329437304956</v>
      </c>
      <c r="H10" s="148">
        <f>SUM(H11:H24)</f>
        <v>160385</v>
      </c>
      <c r="I10" s="147">
        <f>SUM(I11:I24)</f>
        <v>157123</v>
      </c>
      <c r="J10" s="146">
        <f>SUM(J11:J24)</f>
        <v>24</v>
      </c>
      <c r="K10" s="147">
        <f>SUM(K11:K24)</f>
        <v>10</v>
      </c>
      <c r="L10" s="146">
        <f t="shared" si="2"/>
        <v>317542</v>
      </c>
      <c r="M10" s="150">
        <f t="shared" si="3"/>
        <v>-0.010776527199551578</v>
      </c>
      <c r="N10" s="148">
        <f>SUM(N11:N24)</f>
        <v>836643</v>
      </c>
      <c r="O10" s="147">
        <f>SUM(O11:O24)</f>
        <v>817154</v>
      </c>
      <c r="P10" s="146">
        <f>SUM(P11:P24)</f>
        <v>895</v>
      </c>
      <c r="Q10" s="147">
        <f>SUM(Q11:Q24)</f>
        <v>1190</v>
      </c>
      <c r="R10" s="146">
        <f t="shared" si="4"/>
        <v>1655882</v>
      </c>
      <c r="S10" s="149">
        <f t="shared" si="5"/>
        <v>0.28083917877179393</v>
      </c>
      <c r="T10" s="148">
        <f>SUM(T11:T24)</f>
        <v>873594</v>
      </c>
      <c r="U10" s="147">
        <f>SUM(U11:U24)</f>
        <v>820354</v>
      </c>
      <c r="V10" s="146">
        <f>SUM(V11:V24)</f>
        <v>5273</v>
      </c>
      <c r="W10" s="147">
        <f>SUM(W11:W24)</f>
        <v>1459</v>
      </c>
      <c r="X10" s="146">
        <f t="shared" si="6"/>
        <v>1700680</v>
      </c>
      <c r="Y10" s="143">
        <f aca="true" t="shared" si="7" ref="Y10:Y43">IF(ISERROR(R10/X10-1),"         /0",IF(R10/X10&gt;5,"  *  ",(R10/X10-1)))</f>
        <v>-0.0263412282145965</v>
      </c>
    </row>
    <row r="11" spans="1:25" ht="19.5" customHeight="1">
      <c r="A11" s="267" t="s">
        <v>158</v>
      </c>
      <c r="B11" s="268">
        <v>61339</v>
      </c>
      <c r="C11" s="269">
        <v>61573</v>
      </c>
      <c r="D11" s="270">
        <v>271</v>
      </c>
      <c r="E11" s="269">
        <v>269</v>
      </c>
      <c r="F11" s="270">
        <f t="shared" si="0"/>
        <v>123452</v>
      </c>
      <c r="G11" s="271">
        <f t="shared" si="1"/>
        <v>0.1196448993041422</v>
      </c>
      <c r="H11" s="268">
        <v>56688</v>
      </c>
      <c r="I11" s="269">
        <v>55516</v>
      </c>
      <c r="J11" s="270">
        <v>2</v>
      </c>
      <c r="K11" s="269">
        <v>0</v>
      </c>
      <c r="L11" s="270">
        <f t="shared" si="2"/>
        <v>112206</v>
      </c>
      <c r="M11" s="272">
        <f t="shared" si="3"/>
        <v>0.10022636935636231</v>
      </c>
      <c r="N11" s="268">
        <v>315712</v>
      </c>
      <c r="O11" s="269">
        <v>320023</v>
      </c>
      <c r="P11" s="270">
        <v>632</v>
      </c>
      <c r="Q11" s="269">
        <v>1036</v>
      </c>
      <c r="R11" s="270">
        <f t="shared" si="4"/>
        <v>637403</v>
      </c>
      <c r="S11" s="271">
        <f t="shared" si="5"/>
        <v>0.10810416144790376</v>
      </c>
      <c r="T11" s="268">
        <v>310966</v>
      </c>
      <c r="U11" s="269">
        <v>293736</v>
      </c>
      <c r="V11" s="270">
        <v>867</v>
      </c>
      <c r="W11" s="269">
        <v>1368</v>
      </c>
      <c r="X11" s="270">
        <f t="shared" si="6"/>
        <v>606937</v>
      </c>
      <c r="Y11" s="273">
        <f t="shared" si="7"/>
        <v>0.05019631362068888</v>
      </c>
    </row>
    <row r="12" spans="1:25" ht="19.5" customHeight="1">
      <c r="A12" s="274" t="s">
        <v>181</v>
      </c>
      <c r="B12" s="275">
        <v>25687</v>
      </c>
      <c r="C12" s="276">
        <v>25236</v>
      </c>
      <c r="D12" s="277">
        <v>0</v>
      </c>
      <c r="E12" s="276">
        <v>0</v>
      </c>
      <c r="F12" s="277">
        <f t="shared" si="0"/>
        <v>50923</v>
      </c>
      <c r="G12" s="278">
        <f t="shared" si="1"/>
        <v>0.04935260025973522</v>
      </c>
      <c r="H12" s="275">
        <v>23744</v>
      </c>
      <c r="I12" s="276">
        <v>24179</v>
      </c>
      <c r="J12" s="277"/>
      <c r="K12" s="276"/>
      <c r="L12" s="277">
        <f t="shared" si="2"/>
        <v>47923</v>
      </c>
      <c r="M12" s="279">
        <f t="shared" si="3"/>
        <v>0.06260042150950484</v>
      </c>
      <c r="N12" s="275">
        <v>137163</v>
      </c>
      <c r="O12" s="276">
        <v>132638</v>
      </c>
      <c r="P12" s="277"/>
      <c r="Q12" s="276"/>
      <c r="R12" s="277">
        <f t="shared" si="4"/>
        <v>269801</v>
      </c>
      <c r="S12" s="278">
        <f t="shared" si="5"/>
        <v>0.04575850892262177</v>
      </c>
      <c r="T12" s="275">
        <v>124382</v>
      </c>
      <c r="U12" s="276">
        <v>117503</v>
      </c>
      <c r="V12" s="277"/>
      <c r="W12" s="276"/>
      <c r="X12" s="277">
        <f t="shared" si="6"/>
        <v>241885</v>
      </c>
      <c r="Y12" s="280">
        <f t="shared" si="7"/>
        <v>0.11541021559832143</v>
      </c>
    </row>
    <row r="13" spans="1:25" ht="19.5" customHeight="1">
      <c r="A13" s="274" t="s">
        <v>182</v>
      </c>
      <c r="B13" s="275">
        <v>15512</v>
      </c>
      <c r="C13" s="276">
        <v>15140</v>
      </c>
      <c r="D13" s="277">
        <v>0</v>
      </c>
      <c r="E13" s="276">
        <v>0</v>
      </c>
      <c r="F13" s="277">
        <f>SUM(B13:E13)</f>
        <v>30652</v>
      </c>
      <c r="G13" s="278">
        <f>F13/$F$9</f>
        <v>0.02970673179430521</v>
      </c>
      <c r="H13" s="275">
        <v>18162</v>
      </c>
      <c r="I13" s="276">
        <v>18388</v>
      </c>
      <c r="J13" s="277"/>
      <c r="K13" s="276"/>
      <c r="L13" s="277">
        <f>SUM(H13:K13)</f>
        <v>36550</v>
      </c>
      <c r="M13" s="279">
        <f>IF(ISERROR(F13/L13-1),"         /0",(F13/L13-1))</f>
        <v>-0.1613679890560875</v>
      </c>
      <c r="N13" s="275">
        <v>88570</v>
      </c>
      <c r="O13" s="276">
        <v>82985</v>
      </c>
      <c r="P13" s="277"/>
      <c r="Q13" s="276"/>
      <c r="R13" s="277">
        <f>SUM(N13:Q13)</f>
        <v>171555</v>
      </c>
      <c r="S13" s="278">
        <f>R13/$R$9</f>
        <v>0.0290958928922442</v>
      </c>
      <c r="T13" s="275">
        <v>114162</v>
      </c>
      <c r="U13" s="276">
        <v>109726</v>
      </c>
      <c r="V13" s="277"/>
      <c r="W13" s="276"/>
      <c r="X13" s="277">
        <f>SUM(T13:W13)</f>
        <v>223888</v>
      </c>
      <c r="Y13" s="280">
        <f>IF(ISERROR(R13/X13-1),"         /0",IF(R13/X13&gt;5,"  *  ",(R13/X13-1)))</f>
        <v>-0.2337463374544415</v>
      </c>
    </row>
    <row r="14" spans="1:25" ht="19.5" customHeight="1">
      <c r="A14" s="274" t="s">
        <v>185</v>
      </c>
      <c r="B14" s="275">
        <v>13671</v>
      </c>
      <c r="C14" s="276">
        <v>13309</v>
      </c>
      <c r="D14" s="277">
        <v>0</v>
      </c>
      <c r="E14" s="276">
        <v>0</v>
      </c>
      <c r="F14" s="277">
        <f t="shared" si="0"/>
        <v>26980</v>
      </c>
      <c r="G14" s="278">
        <f t="shared" si="1"/>
        <v>0.02614797154542459</v>
      </c>
      <c r="H14" s="275">
        <v>12847</v>
      </c>
      <c r="I14" s="276">
        <v>13474</v>
      </c>
      <c r="J14" s="277"/>
      <c r="K14" s="276"/>
      <c r="L14" s="277">
        <f t="shared" si="2"/>
        <v>26321</v>
      </c>
      <c r="M14" s="279">
        <f t="shared" si="3"/>
        <v>0.02503704266555218</v>
      </c>
      <c r="N14" s="275">
        <v>70615</v>
      </c>
      <c r="O14" s="276">
        <v>67934</v>
      </c>
      <c r="P14" s="277"/>
      <c r="Q14" s="276"/>
      <c r="R14" s="277">
        <f t="shared" si="4"/>
        <v>138549</v>
      </c>
      <c r="S14" s="278">
        <f t="shared" si="5"/>
        <v>0.023498043568112508</v>
      </c>
      <c r="T14" s="275">
        <v>74640</v>
      </c>
      <c r="U14" s="276">
        <v>73889</v>
      </c>
      <c r="V14" s="277"/>
      <c r="W14" s="276"/>
      <c r="X14" s="277">
        <f t="shared" si="6"/>
        <v>148529</v>
      </c>
      <c r="Y14" s="280">
        <f t="shared" si="7"/>
        <v>-0.06719226548350832</v>
      </c>
    </row>
    <row r="15" spans="1:25" ht="19.5" customHeight="1">
      <c r="A15" s="274" t="s">
        <v>184</v>
      </c>
      <c r="B15" s="275">
        <v>11098</v>
      </c>
      <c r="C15" s="276">
        <v>12873</v>
      </c>
      <c r="D15" s="277">
        <v>0</v>
      </c>
      <c r="E15" s="276">
        <v>0</v>
      </c>
      <c r="F15" s="277">
        <f>SUM(B15:E15)</f>
        <v>23971</v>
      </c>
      <c r="G15" s="278">
        <f>F15/$F$9</f>
        <v>0.023231765230369638</v>
      </c>
      <c r="H15" s="275">
        <v>10239</v>
      </c>
      <c r="I15" s="276">
        <v>11677</v>
      </c>
      <c r="J15" s="277"/>
      <c r="K15" s="276"/>
      <c r="L15" s="277">
        <f>SUM(H15:K15)</f>
        <v>21916</v>
      </c>
      <c r="M15" s="279">
        <f>IF(ISERROR(F15/L15-1),"         /0",(F15/L15-1))</f>
        <v>0.0937671107866398</v>
      </c>
      <c r="N15" s="275">
        <v>59897</v>
      </c>
      <c r="O15" s="276">
        <v>64726</v>
      </c>
      <c r="P15" s="277"/>
      <c r="Q15" s="276"/>
      <c r="R15" s="277">
        <f>SUM(N15:Q15)</f>
        <v>124623</v>
      </c>
      <c r="S15" s="278">
        <f>R15/$R$9</f>
        <v>0.0211361805829626</v>
      </c>
      <c r="T15" s="275">
        <v>65190</v>
      </c>
      <c r="U15" s="276">
        <v>63698</v>
      </c>
      <c r="V15" s="277"/>
      <c r="W15" s="276"/>
      <c r="X15" s="277">
        <f>SUM(T15:W15)</f>
        <v>128888</v>
      </c>
      <c r="Y15" s="280">
        <f>IF(ISERROR(R15/X15-1),"         /0",IF(R15/X15&gt;5,"  *  ",(R15/X15-1)))</f>
        <v>-0.03309074545341695</v>
      </c>
    </row>
    <row r="16" spans="1:25" ht="19.5" customHeight="1">
      <c r="A16" s="274" t="s">
        <v>196</v>
      </c>
      <c r="B16" s="275">
        <v>7166</v>
      </c>
      <c r="C16" s="276">
        <v>7000</v>
      </c>
      <c r="D16" s="277">
        <v>0</v>
      </c>
      <c r="E16" s="276">
        <v>0</v>
      </c>
      <c r="F16" s="277">
        <f>SUM(B16:E16)</f>
        <v>14166</v>
      </c>
      <c r="G16" s="278">
        <f>F16/$F$9</f>
        <v>0.013729138803279643</v>
      </c>
      <c r="H16" s="275">
        <v>11678</v>
      </c>
      <c r="I16" s="276">
        <v>9330</v>
      </c>
      <c r="J16" s="277"/>
      <c r="K16" s="276"/>
      <c r="L16" s="277">
        <f>SUM(H16:K16)</f>
        <v>21008</v>
      </c>
      <c r="M16" s="279">
        <f>IF(ISERROR(F16/L16-1),"         /0",(F16/L16-1))</f>
        <v>-0.32568545316070063</v>
      </c>
      <c r="N16" s="275">
        <v>41182</v>
      </c>
      <c r="O16" s="276">
        <v>38220</v>
      </c>
      <c r="P16" s="277"/>
      <c r="Q16" s="276"/>
      <c r="R16" s="277">
        <f>SUM(N16:Q16)</f>
        <v>79402</v>
      </c>
      <c r="S16" s="278">
        <f>R16/$R$9</f>
        <v>0.013466655518230152</v>
      </c>
      <c r="T16" s="275">
        <v>63664</v>
      </c>
      <c r="U16" s="276">
        <v>54491</v>
      </c>
      <c r="V16" s="277"/>
      <c r="W16" s="276"/>
      <c r="X16" s="277">
        <f>SUM(T16:W16)</f>
        <v>118155</v>
      </c>
      <c r="Y16" s="280">
        <f>IF(ISERROR(R16/X16-1),"         /0",IF(R16/X16&gt;5,"  *  ",(R16/X16-1)))</f>
        <v>-0.3279844272354111</v>
      </c>
    </row>
    <row r="17" spans="1:25" ht="19.5" customHeight="1">
      <c r="A17" s="274" t="s">
        <v>200</v>
      </c>
      <c r="B17" s="275">
        <v>5075</v>
      </c>
      <c r="C17" s="276">
        <v>4120</v>
      </c>
      <c r="D17" s="277">
        <v>0</v>
      </c>
      <c r="E17" s="276">
        <v>0</v>
      </c>
      <c r="F17" s="277">
        <f>SUM(B17:E17)</f>
        <v>9195</v>
      </c>
      <c r="G17" s="278">
        <f>F17/$F$9</f>
        <v>0.008911438041518869</v>
      </c>
      <c r="H17" s="275">
        <v>3937</v>
      </c>
      <c r="I17" s="276">
        <v>3583</v>
      </c>
      <c r="J17" s="277"/>
      <c r="K17" s="276"/>
      <c r="L17" s="277">
        <f>SUM(H17:K17)</f>
        <v>7520</v>
      </c>
      <c r="M17" s="279">
        <f>IF(ISERROR(F17/L17-1),"         /0",(F17/L17-1))</f>
        <v>0.2227393617021276</v>
      </c>
      <c r="N17" s="275">
        <v>26449</v>
      </c>
      <c r="O17" s="276">
        <v>22109</v>
      </c>
      <c r="P17" s="277">
        <v>0</v>
      </c>
      <c r="Q17" s="276">
        <v>0</v>
      </c>
      <c r="R17" s="277">
        <f>SUM(N17:Q17)</f>
        <v>48558</v>
      </c>
      <c r="S17" s="278">
        <f>R17/$R$9</f>
        <v>0.008235483472131933</v>
      </c>
      <c r="T17" s="275">
        <v>20862</v>
      </c>
      <c r="U17" s="276">
        <v>17346</v>
      </c>
      <c r="V17" s="277"/>
      <c r="W17" s="276"/>
      <c r="X17" s="277">
        <f>SUM(T17:W17)</f>
        <v>38208</v>
      </c>
      <c r="Y17" s="280">
        <f>IF(ISERROR(R17/X17-1),"         /0",IF(R17/X17&gt;5,"  *  ",(R17/X17-1)))</f>
        <v>0.27088567839195976</v>
      </c>
    </row>
    <row r="18" spans="1:25" ht="19.5" customHeight="1">
      <c r="A18" s="274" t="s">
        <v>193</v>
      </c>
      <c r="B18" s="275">
        <v>3843</v>
      </c>
      <c r="C18" s="276">
        <v>3694</v>
      </c>
      <c r="D18" s="277">
        <v>0</v>
      </c>
      <c r="E18" s="276">
        <v>0</v>
      </c>
      <c r="F18" s="277">
        <f>SUM(B18:E18)</f>
        <v>7537</v>
      </c>
      <c r="G18" s="278">
        <f>F18/$F$9</f>
        <v>0.0073045686263107906</v>
      </c>
      <c r="H18" s="275">
        <v>5351</v>
      </c>
      <c r="I18" s="276">
        <v>4933</v>
      </c>
      <c r="J18" s="277"/>
      <c r="K18" s="276"/>
      <c r="L18" s="277">
        <f>SUM(H18:K18)</f>
        <v>10284</v>
      </c>
      <c r="M18" s="279">
        <f>IF(ISERROR(F18/L18-1),"         /0",(F18/L18-1))</f>
        <v>-0.2671139634383508</v>
      </c>
      <c r="N18" s="275">
        <v>20291</v>
      </c>
      <c r="O18" s="276">
        <v>20809</v>
      </c>
      <c r="P18" s="277"/>
      <c r="Q18" s="276"/>
      <c r="R18" s="277">
        <f>SUM(N18:Q18)</f>
        <v>41100</v>
      </c>
      <c r="S18" s="278">
        <f>R18/$R$9</f>
        <v>0.006970599503781508</v>
      </c>
      <c r="T18" s="275">
        <v>20833</v>
      </c>
      <c r="U18" s="276">
        <v>20352</v>
      </c>
      <c r="V18" s="277"/>
      <c r="W18" s="276"/>
      <c r="X18" s="277">
        <f>SUM(T18:W18)</f>
        <v>41185</v>
      </c>
      <c r="Y18" s="280">
        <f>IF(ISERROR(R18/X18-1),"         /0",IF(R18/X18&gt;5,"  *  ",(R18/X18-1)))</f>
        <v>-0.0020638582008012385</v>
      </c>
    </row>
    <row r="19" spans="1:25" ht="19.5" customHeight="1">
      <c r="A19" s="274" t="s">
        <v>183</v>
      </c>
      <c r="B19" s="275">
        <v>3029</v>
      </c>
      <c r="C19" s="276">
        <v>2673</v>
      </c>
      <c r="D19" s="277">
        <v>0</v>
      </c>
      <c r="E19" s="276">
        <v>0</v>
      </c>
      <c r="F19" s="277">
        <f>SUM(B19:E19)</f>
        <v>5702</v>
      </c>
      <c r="G19" s="278">
        <f>F19/$F$9</f>
        <v>0.005526157663158303</v>
      </c>
      <c r="H19" s="275"/>
      <c r="I19" s="276"/>
      <c r="J19" s="277"/>
      <c r="K19" s="276"/>
      <c r="L19" s="277">
        <f>SUM(H19:K19)</f>
        <v>0</v>
      </c>
      <c r="M19" s="279" t="str">
        <f>IF(ISERROR(F19/L19-1),"         /0",(F19/L19-1))</f>
        <v>         /0</v>
      </c>
      <c r="N19" s="275">
        <v>15567</v>
      </c>
      <c r="O19" s="276">
        <v>14420</v>
      </c>
      <c r="P19" s="277"/>
      <c r="Q19" s="276"/>
      <c r="R19" s="277">
        <f>SUM(N19:Q19)</f>
        <v>29987</v>
      </c>
      <c r="S19" s="278">
        <f>R19/$R$9</f>
        <v>0.005085824022381899</v>
      </c>
      <c r="T19" s="275">
        <v>5</v>
      </c>
      <c r="U19" s="276">
        <v>1</v>
      </c>
      <c r="V19" s="277"/>
      <c r="W19" s="276"/>
      <c r="X19" s="277">
        <f>SUM(T19:W19)</f>
        <v>6</v>
      </c>
      <c r="Y19" s="280" t="str">
        <f>IF(ISERROR(R19/X19-1),"         /0",IF(R19/X19&gt;5,"  *  ",(R19/X19-1)))</f>
        <v>  *  </v>
      </c>
    </row>
    <row r="20" spans="1:25" ht="19.5" customHeight="1">
      <c r="A20" s="274" t="s">
        <v>159</v>
      </c>
      <c r="B20" s="275">
        <v>2777</v>
      </c>
      <c r="C20" s="276">
        <v>2614</v>
      </c>
      <c r="D20" s="277">
        <v>0</v>
      </c>
      <c r="E20" s="276">
        <v>0</v>
      </c>
      <c r="F20" s="277">
        <f t="shared" si="0"/>
        <v>5391</v>
      </c>
      <c r="G20" s="278">
        <f t="shared" si="1"/>
        <v>0.00522474850264581</v>
      </c>
      <c r="H20" s="275">
        <v>6398</v>
      </c>
      <c r="I20" s="276">
        <v>6154</v>
      </c>
      <c r="J20" s="277"/>
      <c r="K20" s="276"/>
      <c r="L20" s="277">
        <f t="shared" si="2"/>
        <v>12552</v>
      </c>
      <c r="M20" s="279">
        <f t="shared" si="3"/>
        <v>-0.5705066921606119</v>
      </c>
      <c r="N20" s="275">
        <v>16621</v>
      </c>
      <c r="O20" s="276">
        <v>16104</v>
      </c>
      <c r="P20" s="277">
        <v>174</v>
      </c>
      <c r="Q20" s="276">
        <v>95</v>
      </c>
      <c r="R20" s="277">
        <f t="shared" si="4"/>
        <v>32994</v>
      </c>
      <c r="S20" s="278">
        <f t="shared" si="5"/>
        <v>0.005595814112597739</v>
      </c>
      <c r="T20" s="275">
        <v>36420</v>
      </c>
      <c r="U20" s="276">
        <v>32764</v>
      </c>
      <c r="V20" s="277"/>
      <c r="W20" s="276"/>
      <c r="X20" s="277">
        <f t="shared" si="6"/>
        <v>69184</v>
      </c>
      <c r="Y20" s="280">
        <f t="shared" si="7"/>
        <v>-0.5230978260869565</v>
      </c>
    </row>
    <row r="21" spans="1:25" ht="19.5" customHeight="1">
      <c r="A21" s="274" t="s">
        <v>187</v>
      </c>
      <c r="B21" s="275">
        <v>3073</v>
      </c>
      <c r="C21" s="276">
        <v>2303</v>
      </c>
      <c r="D21" s="277">
        <v>0</v>
      </c>
      <c r="E21" s="276">
        <v>0</v>
      </c>
      <c r="F21" s="277">
        <f>SUM(B21:E21)</f>
        <v>5376</v>
      </c>
      <c r="G21" s="278">
        <f>F21/$F$9</f>
        <v>0.0052102110833284875</v>
      </c>
      <c r="H21" s="275">
        <v>4241</v>
      </c>
      <c r="I21" s="276">
        <v>3230</v>
      </c>
      <c r="J21" s="277"/>
      <c r="K21" s="276"/>
      <c r="L21" s="277">
        <f>SUM(H21:K21)</f>
        <v>7471</v>
      </c>
      <c r="M21" s="279">
        <f>IF(ISERROR(F21/L21-1),"         /0",(F21/L21-1))</f>
        <v>-0.2804176147771382</v>
      </c>
      <c r="N21" s="275">
        <v>13881</v>
      </c>
      <c r="O21" s="276">
        <v>10911</v>
      </c>
      <c r="P21" s="277"/>
      <c r="Q21" s="276"/>
      <c r="R21" s="277">
        <f>SUM(N21:Q21)</f>
        <v>24792</v>
      </c>
      <c r="S21" s="278">
        <f>R21/$R$9</f>
        <v>0.004204747029142364</v>
      </c>
      <c r="T21" s="275">
        <v>12847</v>
      </c>
      <c r="U21" s="276">
        <v>8876</v>
      </c>
      <c r="V21" s="277"/>
      <c r="W21" s="276"/>
      <c r="X21" s="277">
        <f>SUM(T21:W21)</f>
        <v>21723</v>
      </c>
      <c r="Y21" s="280">
        <f>IF(ISERROR(R21/X21-1),"         /0",IF(R21/X21&gt;5,"  *  ",(R21/X21-1)))</f>
        <v>0.14127882889103716</v>
      </c>
    </row>
    <row r="22" spans="1:25" ht="19.5" customHeight="1">
      <c r="A22" s="274" t="s">
        <v>194</v>
      </c>
      <c r="B22" s="275">
        <v>2917</v>
      </c>
      <c r="C22" s="276">
        <v>2045</v>
      </c>
      <c r="D22" s="277">
        <v>0</v>
      </c>
      <c r="E22" s="276">
        <v>0</v>
      </c>
      <c r="F22" s="277">
        <f t="shared" si="0"/>
        <v>4962</v>
      </c>
      <c r="G22" s="278">
        <f t="shared" si="1"/>
        <v>0.004808978310170378</v>
      </c>
      <c r="H22" s="275">
        <v>1555</v>
      </c>
      <c r="I22" s="276">
        <v>1906</v>
      </c>
      <c r="J22" s="277"/>
      <c r="K22" s="276"/>
      <c r="L22" s="277">
        <f t="shared" si="2"/>
        <v>3461</v>
      </c>
      <c r="M22" s="279">
        <f t="shared" si="3"/>
        <v>0.4336896850621208</v>
      </c>
      <c r="N22" s="275">
        <v>11337</v>
      </c>
      <c r="O22" s="276">
        <v>9830</v>
      </c>
      <c r="P22" s="277"/>
      <c r="Q22" s="276"/>
      <c r="R22" s="277">
        <f t="shared" si="4"/>
        <v>21167</v>
      </c>
      <c r="S22" s="278">
        <f t="shared" si="5"/>
        <v>0.003589943544928058</v>
      </c>
      <c r="T22" s="275">
        <v>6999</v>
      </c>
      <c r="U22" s="276">
        <v>8329</v>
      </c>
      <c r="V22" s="277"/>
      <c r="W22" s="276"/>
      <c r="X22" s="277">
        <f t="shared" si="6"/>
        <v>15328</v>
      </c>
      <c r="Y22" s="280">
        <f t="shared" si="7"/>
        <v>0.380936847599165</v>
      </c>
    </row>
    <row r="23" spans="1:25" ht="19.5" customHeight="1">
      <c r="A23" s="274" t="s">
        <v>160</v>
      </c>
      <c r="B23" s="275">
        <v>2535</v>
      </c>
      <c r="C23" s="276">
        <v>2046</v>
      </c>
      <c r="D23" s="277">
        <v>0</v>
      </c>
      <c r="E23" s="276">
        <v>0</v>
      </c>
      <c r="F23" s="277">
        <f t="shared" si="0"/>
        <v>4581</v>
      </c>
      <c r="G23" s="278">
        <f t="shared" si="1"/>
        <v>0.00443972785951038</v>
      </c>
      <c r="H23" s="275">
        <v>5171</v>
      </c>
      <c r="I23" s="276">
        <v>4454</v>
      </c>
      <c r="J23" s="277"/>
      <c r="K23" s="276"/>
      <c r="L23" s="277">
        <f t="shared" si="2"/>
        <v>9625</v>
      </c>
      <c r="M23" s="279">
        <f t="shared" si="3"/>
        <v>-0.5240519480519481</v>
      </c>
      <c r="N23" s="275">
        <v>17188</v>
      </c>
      <c r="O23" s="276">
        <v>14414</v>
      </c>
      <c r="P23" s="277"/>
      <c r="Q23" s="276"/>
      <c r="R23" s="277">
        <f t="shared" si="4"/>
        <v>31602</v>
      </c>
      <c r="S23" s="278">
        <f t="shared" si="5"/>
        <v>0.005359729574659446</v>
      </c>
      <c r="T23" s="275">
        <v>21390</v>
      </c>
      <c r="U23" s="276">
        <v>18401</v>
      </c>
      <c r="V23" s="277"/>
      <c r="W23" s="276"/>
      <c r="X23" s="277">
        <f t="shared" si="6"/>
        <v>39791</v>
      </c>
      <c r="Y23" s="280">
        <f t="shared" si="7"/>
        <v>-0.20580030660199544</v>
      </c>
    </row>
    <row r="24" spans="1:25" ht="19.5" customHeight="1" thickBot="1">
      <c r="A24" s="281" t="s">
        <v>171</v>
      </c>
      <c r="B24" s="282">
        <v>637</v>
      </c>
      <c r="C24" s="283">
        <v>537</v>
      </c>
      <c r="D24" s="284">
        <v>35</v>
      </c>
      <c r="E24" s="283">
        <v>23</v>
      </c>
      <c r="F24" s="284">
        <f t="shared" si="0"/>
        <v>1232</v>
      </c>
      <c r="G24" s="285">
        <f t="shared" si="1"/>
        <v>0.0011940067065961118</v>
      </c>
      <c r="H24" s="282">
        <v>374</v>
      </c>
      <c r="I24" s="283">
        <v>299</v>
      </c>
      <c r="J24" s="284">
        <v>22</v>
      </c>
      <c r="K24" s="283">
        <v>10</v>
      </c>
      <c r="L24" s="284">
        <f t="shared" si="2"/>
        <v>705</v>
      </c>
      <c r="M24" s="286">
        <f t="shared" si="3"/>
        <v>0.747517730496454</v>
      </c>
      <c r="N24" s="282">
        <v>2170</v>
      </c>
      <c r="O24" s="283">
        <v>2031</v>
      </c>
      <c r="P24" s="284">
        <v>89</v>
      </c>
      <c r="Q24" s="283">
        <v>59</v>
      </c>
      <c r="R24" s="284">
        <f t="shared" si="4"/>
        <v>4349</v>
      </c>
      <c r="S24" s="285">
        <f t="shared" si="5"/>
        <v>0.0007375945800960043</v>
      </c>
      <c r="T24" s="282">
        <v>1234</v>
      </c>
      <c r="U24" s="283">
        <v>1242</v>
      </c>
      <c r="V24" s="284">
        <v>4406</v>
      </c>
      <c r="W24" s="283">
        <v>91</v>
      </c>
      <c r="X24" s="284">
        <f t="shared" si="6"/>
        <v>6973</v>
      </c>
      <c r="Y24" s="287">
        <f t="shared" si="7"/>
        <v>-0.37630861895884127</v>
      </c>
    </row>
    <row r="25" spans="1:25" s="142" customFormat="1" ht="19.5" customHeight="1">
      <c r="A25" s="151" t="s">
        <v>54</v>
      </c>
      <c r="B25" s="148">
        <f>SUM(B26:B40)</f>
        <v>127021</v>
      </c>
      <c r="C25" s="147">
        <f>SUM(C26:C40)</f>
        <v>114601</v>
      </c>
      <c r="D25" s="146">
        <f>SUM(D26:D40)</f>
        <v>175</v>
      </c>
      <c r="E25" s="147">
        <f>SUM(E26:E40)</f>
        <v>65</v>
      </c>
      <c r="F25" s="146">
        <f t="shared" si="0"/>
        <v>241862</v>
      </c>
      <c r="G25" s="149">
        <f t="shared" si="1"/>
        <v>0.23440328739508828</v>
      </c>
      <c r="H25" s="148">
        <f>SUM(H26:H40)</f>
        <v>121122</v>
      </c>
      <c r="I25" s="147">
        <f>SUM(I26:I40)</f>
        <v>109813</v>
      </c>
      <c r="J25" s="146">
        <f>SUM(J26:J40)</f>
        <v>99</v>
      </c>
      <c r="K25" s="147">
        <f>SUM(K26:K40)</f>
        <v>25</v>
      </c>
      <c r="L25" s="146">
        <f t="shared" si="2"/>
        <v>231059</v>
      </c>
      <c r="M25" s="150">
        <f t="shared" si="3"/>
        <v>0.0467542921937687</v>
      </c>
      <c r="N25" s="148">
        <f>SUM(N26:N40)</f>
        <v>763766</v>
      </c>
      <c r="O25" s="147">
        <f>SUM(O26:O40)</f>
        <v>748282</v>
      </c>
      <c r="P25" s="146">
        <f>SUM(P26:P40)</f>
        <v>2278</v>
      </c>
      <c r="Q25" s="147">
        <f>SUM(Q26:Q40)</f>
        <v>2526</v>
      </c>
      <c r="R25" s="146">
        <f t="shared" si="4"/>
        <v>1516852</v>
      </c>
      <c r="S25" s="149">
        <f t="shared" si="5"/>
        <v>0.2572595571413622</v>
      </c>
      <c r="T25" s="148">
        <f>SUM(T26:T40)</f>
        <v>715355</v>
      </c>
      <c r="U25" s="147">
        <f>SUM(U26:U40)</f>
        <v>698757</v>
      </c>
      <c r="V25" s="146">
        <f>SUM(V26:V40)</f>
        <v>4442</v>
      </c>
      <c r="W25" s="147">
        <f>SUM(W26:W40)</f>
        <v>3459</v>
      </c>
      <c r="X25" s="146">
        <f t="shared" si="6"/>
        <v>1422013</v>
      </c>
      <c r="Y25" s="143">
        <f t="shared" si="7"/>
        <v>0.06669348311161705</v>
      </c>
    </row>
    <row r="26" spans="1:25" ht="19.5" customHeight="1">
      <c r="A26" s="267" t="s">
        <v>158</v>
      </c>
      <c r="B26" s="268">
        <v>36398</v>
      </c>
      <c r="C26" s="269">
        <v>38046</v>
      </c>
      <c r="D26" s="270">
        <v>17</v>
      </c>
      <c r="E26" s="269">
        <v>0</v>
      </c>
      <c r="F26" s="270">
        <f t="shared" si="0"/>
        <v>74461</v>
      </c>
      <c r="G26" s="271">
        <f t="shared" si="1"/>
        <v>0.07216471865247814</v>
      </c>
      <c r="H26" s="268">
        <v>32063</v>
      </c>
      <c r="I26" s="269">
        <v>30911</v>
      </c>
      <c r="J26" s="270">
        <v>77</v>
      </c>
      <c r="K26" s="269">
        <v>0</v>
      </c>
      <c r="L26" s="270">
        <f t="shared" si="2"/>
        <v>63051</v>
      </c>
      <c r="M26" s="272">
        <f t="shared" si="3"/>
        <v>0.18096461594582158</v>
      </c>
      <c r="N26" s="268">
        <v>228668</v>
      </c>
      <c r="O26" s="269">
        <v>232908</v>
      </c>
      <c r="P26" s="270">
        <v>542</v>
      </c>
      <c r="Q26" s="269">
        <v>583</v>
      </c>
      <c r="R26" s="270">
        <f t="shared" si="4"/>
        <v>462701</v>
      </c>
      <c r="S26" s="271">
        <f t="shared" si="5"/>
        <v>0.07847453433088096</v>
      </c>
      <c r="T26" s="268">
        <v>183185</v>
      </c>
      <c r="U26" s="269">
        <v>177502</v>
      </c>
      <c r="V26" s="270">
        <v>645</v>
      </c>
      <c r="W26" s="269">
        <v>217</v>
      </c>
      <c r="X26" s="270">
        <f t="shared" si="6"/>
        <v>361549</v>
      </c>
      <c r="Y26" s="273">
        <f t="shared" si="7"/>
        <v>0.27977397254590675</v>
      </c>
    </row>
    <row r="27" spans="1:25" ht="19.5" customHeight="1">
      <c r="A27" s="274" t="s">
        <v>180</v>
      </c>
      <c r="B27" s="275">
        <v>27588</v>
      </c>
      <c r="C27" s="276">
        <v>19615</v>
      </c>
      <c r="D27" s="277">
        <v>0</v>
      </c>
      <c r="E27" s="276">
        <v>0</v>
      </c>
      <c r="F27" s="277">
        <f t="shared" si="0"/>
        <v>47203</v>
      </c>
      <c r="G27" s="278">
        <f t="shared" si="1"/>
        <v>0.045747320269039174</v>
      </c>
      <c r="H27" s="275">
        <v>20869</v>
      </c>
      <c r="I27" s="276">
        <v>14701</v>
      </c>
      <c r="J27" s="277"/>
      <c r="K27" s="276"/>
      <c r="L27" s="277">
        <f t="shared" si="2"/>
        <v>35570</v>
      </c>
      <c r="M27" s="279">
        <f t="shared" si="3"/>
        <v>0.3270452628619622</v>
      </c>
      <c r="N27" s="275">
        <v>139518</v>
      </c>
      <c r="O27" s="276">
        <v>136651</v>
      </c>
      <c r="P27" s="277">
        <v>236</v>
      </c>
      <c r="Q27" s="276">
        <v>242</v>
      </c>
      <c r="R27" s="277">
        <f t="shared" si="4"/>
        <v>276647</v>
      </c>
      <c r="S27" s="278">
        <f t="shared" si="5"/>
        <v>0.0469195971027407</v>
      </c>
      <c r="T27" s="275">
        <v>118456</v>
      </c>
      <c r="U27" s="276">
        <v>114973</v>
      </c>
      <c r="V27" s="277"/>
      <c r="W27" s="276"/>
      <c r="X27" s="277">
        <f t="shared" si="6"/>
        <v>233429</v>
      </c>
      <c r="Y27" s="280">
        <f t="shared" si="7"/>
        <v>0.18514409092272177</v>
      </c>
    </row>
    <row r="28" spans="1:25" ht="19.5" customHeight="1">
      <c r="A28" s="274" t="s">
        <v>183</v>
      </c>
      <c r="B28" s="275">
        <v>12195</v>
      </c>
      <c r="C28" s="276">
        <v>11338</v>
      </c>
      <c r="D28" s="277">
        <v>0</v>
      </c>
      <c r="E28" s="276">
        <v>0</v>
      </c>
      <c r="F28" s="277">
        <f t="shared" si="0"/>
        <v>23533</v>
      </c>
      <c r="G28" s="278">
        <f t="shared" si="1"/>
        <v>0.02280727258630381</v>
      </c>
      <c r="H28" s="275">
        <v>12203</v>
      </c>
      <c r="I28" s="276">
        <v>11237</v>
      </c>
      <c r="J28" s="277"/>
      <c r="K28" s="276"/>
      <c r="L28" s="277">
        <f t="shared" si="2"/>
        <v>23440</v>
      </c>
      <c r="M28" s="279">
        <f t="shared" si="3"/>
        <v>0.003967576791808813</v>
      </c>
      <c r="N28" s="275">
        <v>76317</v>
      </c>
      <c r="O28" s="276">
        <v>73313</v>
      </c>
      <c r="P28" s="277"/>
      <c r="Q28" s="276"/>
      <c r="R28" s="277">
        <f t="shared" si="4"/>
        <v>149630</v>
      </c>
      <c r="S28" s="278">
        <f t="shared" si="5"/>
        <v>0.025377391818754914</v>
      </c>
      <c r="T28" s="275">
        <v>74116</v>
      </c>
      <c r="U28" s="276">
        <v>69166</v>
      </c>
      <c r="V28" s="277"/>
      <c r="W28" s="276"/>
      <c r="X28" s="277">
        <f t="shared" si="6"/>
        <v>143282</v>
      </c>
      <c r="Y28" s="280">
        <f t="shared" si="7"/>
        <v>0.04430423919264115</v>
      </c>
    </row>
    <row r="29" spans="1:25" ht="19.5" customHeight="1">
      <c r="A29" s="274" t="s">
        <v>189</v>
      </c>
      <c r="B29" s="275">
        <v>11089</v>
      </c>
      <c r="C29" s="276">
        <v>8987</v>
      </c>
      <c r="D29" s="277">
        <v>0</v>
      </c>
      <c r="E29" s="276">
        <v>0</v>
      </c>
      <c r="F29" s="277">
        <f>SUM(B29:E29)</f>
        <v>20076</v>
      </c>
      <c r="G29" s="278">
        <f>F29/$F$9</f>
        <v>0.01945688201430482</v>
      </c>
      <c r="H29" s="275">
        <v>3566</v>
      </c>
      <c r="I29" s="276">
        <v>3130</v>
      </c>
      <c r="J29" s="277"/>
      <c r="K29" s="276"/>
      <c r="L29" s="277">
        <f>SUM(H29:K29)</f>
        <v>6696</v>
      </c>
      <c r="M29" s="279">
        <f>IF(ISERROR(F29/L29-1),"         /0",(F29/L29-1))</f>
        <v>1.9982078853046596</v>
      </c>
      <c r="N29" s="275">
        <v>50961</v>
      </c>
      <c r="O29" s="276">
        <v>46743</v>
      </c>
      <c r="P29" s="277"/>
      <c r="Q29" s="276"/>
      <c r="R29" s="277">
        <f>SUM(N29:Q29)</f>
        <v>97704</v>
      </c>
      <c r="S29" s="278">
        <f>R29/$R$9</f>
        <v>0.016570692309427457</v>
      </c>
      <c r="T29" s="275">
        <v>47568</v>
      </c>
      <c r="U29" s="276">
        <v>44302</v>
      </c>
      <c r="V29" s="277"/>
      <c r="W29" s="276">
        <v>58</v>
      </c>
      <c r="X29" s="277">
        <f>SUM(T29:W29)</f>
        <v>91928</v>
      </c>
      <c r="Y29" s="280">
        <f>IF(ISERROR(R29/X29-1),"         /0",IF(R29/X29&gt;5,"  *  ",(R29/X29-1)))</f>
        <v>0.06283178139413459</v>
      </c>
    </row>
    <row r="30" spans="1:25" ht="19.5" customHeight="1">
      <c r="A30" s="274" t="s">
        <v>190</v>
      </c>
      <c r="B30" s="275">
        <v>10664</v>
      </c>
      <c r="C30" s="276">
        <v>8789</v>
      </c>
      <c r="D30" s="277">
        <v>0</v>
      </c>
      <c r="E30" s="276">
        <v>0</v>
      </c>
      <c r="F30" s="277">
        <f t="shared" si="0"/>
        <v>19453</v>
      </c>
      <c r="G30" s="278">
        <f t="shared" si="1"/>
        <v>0.018853094531992014</v>
      </c>
      <c r="H30" s="275">
        <v>1463</v>
      </c>
      <c r="I30" s="276">
        <v>1265</v>
      </c>
      <c r="J30" s="277"/>
      <c r="K30" s="276"/>
      <c r="L30" s="277">
        <f t="shared" si="2"/>
        <v>2728</v>
      </c>
      <c r="M30" s="279">
        <f t="shared" si="3"/>
        <v>6.130865102639296</v>
      </c>
      <c r="N30" s="275">
        <v>66970</v>
      </c>
      <c r="O30" s="276">
        <v>58103</v>
      </c>
      <c r="P30" s="277"/>
      <c r="Q30" s="276"/>
      <c r="R30" s="277">
        <f t="shared" si="4"/>
        <v>125073</v>
      </c>
      <c r="S30" s="278">
        <f t="shared" si="5"/>
        <v>0.021212501015485753</v>
      </c>
      <c r="T30" s="275">
        <v>8161</v>
      </c>
      <c r="U30" s="276">
        <v>7297</v>
      </c>
      <c r="V30" s="277">
        <v>198</v>
      </c>
      <c r="W30" s="276">
        <v>462</v>
      </c>
      <c r="X30" s="277">
        <f t="shared" si="6"/>
        <v>16118</v>
      </c>
      <c r="Y30" s="280" t="str">
        <f t="shared" si="7"/>
        <v>  *  </v>
      </c>
    </row>
    <row r="31" spans="1:25" ht="19.5" customHeight="1">
      <c r="A31" s="274" t="s">
        <v>191</v>
      </c>
      <c r="B31" s="275">
        <v>9940</v>
      </c>
      <c r="C31" s="276">
        <v>8854</v>
      </c>
      <c r="D31" s="277">
        <v>0</v>
      </c>
      <c r="E31" s="276">
        <v>0</v>
      </c>
      <c r="F31" s="277">
        <f aca="true" t="shared" si="8" ref="F31:F37">SUM(B31:E31)</f>
        <v>18794</v>
      </c>
      <c r="G31" s="278">
        <f aca="true" t="shared" si="9" ref="G31:G37">F31/$F$9</f>
        <v>0.018214417243317634</v>
      </c>
      <c r="H31" s="275">
        <v>19457</v>
      </c>
      <c r="I31" s="276">
        <v>17065</v>
      </c>
      <c r="J31" s="277"/>
      <c r="K31" s="276"/>
      <c r="L31" s="277">
        <f aca="true" t="shared" si="10" ref="L31:L37">SUM(H31:K31)</f>
        <v>36522</v>
      </c>
      <c r="M31" s="279">
        <f aca="true" t="shared" si="11" ref="M31:M37">IF(ISERROR(F31/L31-1),"         /0",(F31/L31-1))</f>
        <v>-0.4854060566234051</v>
      </c>
      <c r="N31" s="275">
        <v>61758</v>
      </c>
      <c r="O31" s="276">
        <v>59517</v>
      </c>
      <c r="P31" s="277"/>
      <c r="Q31" s="276"/>
      <c r="R31" s="277">
        <f aca="true" t="shared" si="12" ref="R31:R37">SUM(N31:Q31)</f>
        <v>121275</v>
      </c>
      <c r="S31" s="278">
        <f aca="true" t="shared" si="13" ref="S31:S37">R31/$R$9</f>
        <v>0.020568356564990325</v>
      </c>
      <c r="T31" s="275">
        <v>121206</v>
      </c>
      <c r="U31" s="276">
        <v>114697</v>
      </c>
      <c r="V31" s="277"/>
      <c r="W31" s="276"/>
      <c r="X31" s="277">
        <f aca="true" t="shared" si="14" ref="X31:X37">SUM(T31:W31)</f>
        <v>235903</v>
      </c>
      <c r="Y31" s="280">
        <f aca="true" t="shared" si="15" ref="Y31:Y37">IF(ISERROR(R31/X31-1),"         /0",IF(R31/X31&gt;5,"  *  ",(R31/X31-1)))</f>
        <v>-0.48591158230289566</v>
      </c>
    </row>
    <row r="32" spans="1:25" ht="19.5" customHeight="1">
      <c r="A32" s="274" t="s">
        <v>199</v>
      </c>
      <c r="B32" s="275">
        <v>5103</v>
      </c>
      <c r="C32" s="276">
        <v>5363</v>
      </c>
      <c r="D32" s="277">
        <v>0</v>
      </c>
      <c r="E32" s="276">
        <v>0</v>
      </c>
      <c r="F32" s="277">
        <f t="shared" si="8"/>
        <v>10466</v>
      </c>
      <c r="G32" s="278">
        <f t="shared" si="9"/>
        <v>0.01014324203834002</v>
      </c>
      <c r="H32" s="275">
        <v>4078</v>
      </c>
      <c r="I32" s="276">
        <v>4961</v>
      </c>
      <c r="J32" s="277"/>
      <c r="K32" s="276"/>
      <c r="L32" s="277">
        <f t="shared" si="10"/>
        <v>9039</v>
      </c>
      <c r="M32" s="279">
        <f t="shared" si="11"/>
        <v>0.157871445956411</v>
      </c>
      <c r="N32" s="275">
        <v>25932</v>
      </c>
      <c r="O32" s="276">
        <v>25963</v>
      </c>
      <c r="P32" s="277">
        <v>1076</v>
      </c>
      <c r="Q32" s="276">
        <v>1287</v>
      </c>
      <c r="R32" s="277">
        <f t="shared" si="12"/>
        <v>54258</v>
      </c>
      <c r="S32" s="278">
        <f t="shared" si="13"/>
        <v>0.009202208950758566</v>
      </c>
      <c r="T32" s="275">
        <v>18897</v>
      </c>
      <c r="U32" s="276">
        <v>23552</v>
      </c>
      <c r="V32" s="277"/>
      <c r="W32" s="276"/>
      <c r="X32" s="277">
        <f t="shared" si="14"/>
        <v>42449</v>
      </c>
      <c r="Y32" s="280">
        <f t="shared" si="15"/>
        <v>0.27819265471506993</v>
      </c>
    </row>
    <row r="33" spans="1:25" ht="19.5" customHeight="1">
      <c r="A33" s="274" t="s">
        <v>160</v>
      </c>
      <c r="B33" s="275">
        <v>3888</v>
      </c>
      <c r="C33" s="276">
        <v>3342</v>
      </c>
      <c r="D33" s="277">
        <v>0</v>
      </c>
      <c r="E33" s="276">
        <v>0</v>
      </c>
      <c r="F33" s="277">
        <f t="shared" si="8"/>
        <v>7230</v>
      </c>
      <c r="G33" s="278">
        <f t="shared" si="9"/>
        <v>0.007007036110949584</v>
      </c>
      <c r="H33" s="275">
        <v>5461</v>
      </c>
      <c r="I33" s="276">
        <v>4983</v>
      </c>
      <c r="J33" s="277"/>
      <c r="K33" s="276"/>
      <c r="L33" s="277">
        <f t="shared" si="10"/>
        <v>10444</v>
      </c>
      <c r="M33" s="279">
        <f t="shared" si="11"/>
        <v>-0.3077364994255075</v>
      </c>
      <c r="N33" s="275">
        <v>29422</v>
      </c>
      <c r="O33" s="276">
        <v>27671</v>
      </c>
      <c r="P33" s="277"/>
      <c r="Q33" s="276"/>
      <c r="R33" s="277">
        <f t="shared" si="12"/>
        <v>57093</v>
      </c>
      <c r="S33" s="278">
        <f t="shared" si="13"/>
        <v>0.009683027675654444</v>
      </c>
      <c r="T33" s="275">
        <v>32369</v>
      </c>
      <c r="U33" s="276">
        <v>32686</v>
      </c>
      <c r="V33" s="277"/>
      <c r="W33" s="276"/>
      <c r="X33" s="277">
        <f t="shared" si="14"/>
        <v>65055</v>
      </c>
      <c r="Y33" s="280">
        <f t="shared" si="15"/>
        <v>-0.12238874798247634</v>
      </c>
    </row>
    <row r="34" spans="1:25" ht="19.5" customHeight="1">
      <c r="A34" s="274" t="s">
        <v>203</v>
      </c>
      <c r="B34" s="275">
        <v>3382</v>
      </c>
      <c r="C34" s="276">
        <v>3010</v>
      </c>
      <c r="D34" s="277">
        <v>0</v>
      </c>
      <c r="E34" s="276">
        <v>0</v>
      </c>
      <c r="F34" s="277">
        <f t="shared" si="8"/>
        <v>6392</v>
      </c>
      <c r="G34" s="278">
        <f t="shared" si="9"/>
        <v>0.006194878951755151</v>
      </c>
      <c r="H34" s="275">
        <v>3556</v>
      </c>
      <c r="I34" s="276">
        <v>3261</v>
      </c>
      <c r="J34" s="277"/>
      <c r="K34" s="276"/>
      <c r="L34" s="277">
        <f t="shared" si="10"/>
        <v>6817</v>
      </c>
      <c r="M34" s="279">
        <f t="shared" si="11"/>
        <v>-0.06234413965087282</v>
      </c>
      <c r="N34" s="275">
        <v>24225</v>
      </c>
      <c r="O34" s="276">
        <v>22639</v>
      </c>
      <c r="P34" s="277"/>
      <c r="Q34" s="276"/>
      <c r="R34" s="277">
        <f t="shared" si="12"/>
        <v>46864</v>
      </c>
      <c r="S34" s="278">
        <f t="shared" si="13"/>
        <v>0.007948179443922544</v>
      </c>
      <c r="T34" s="275">
        <v>24703</v>
      </c>
      <c r="U34" s="276">
        <v>22891</v>
      </c>
      <c r="V34" s="277"/>
      <c r="W34" s="276"/>
      <c r="X34" s="277">
        <f t="shared" si="14"/>
        <v>47594</v>
      </c>
      <c r="Y34" s="280">
        <f t="shared" si="15"/>
        <v>-0.015338067823675305</v>
      </c>
    </row>
    <row r="35" spans="1:25" ht="19.5" customHeight="1">
      <c r="A35" s="274" t="s">
        <v>204</v>
      </c>
      <c r="B35" s="275">
        <v>2482</v>
      </c>
      <c r="C35" s="276">
        <v>2132</v>
      </c>
      <c r="D35" s="277">
        <v>0</v>
      </c>
      <c r="E35" s="276">
        <v>0</v>
      </c>
      <c r="F35" s="277">
        <f t="shared" si="8"/>
        <v>4614</v>
      </c>
      <c r="G35" s="278">
        <f t="shared" si="9"/>
        <v>0.00447171018200849</v>
      </c>
      <c r="H35" s="275">
        <v>1958</v>
      </c>
      <c r="I35" s="276">
        <v>1739</v>
      </c>
      <c r="J35" s="277"/>
      <c r="K35" s="276"/>
      <c r="L35" s="277">
        <f t="shared" si="10"/>
        <v>3697</v>
      </c>
      <c r="M35" s="279">
        <f t="shared" si="11"/>
        <v>0.2480389505004057</v>
      </c>
      <c r="N35" s="275">
        <v>13384</v>
      </c>
      <c r="O35" s="276">
        <v>13321</v>
      </c>
      <c r="P35" s="277"/>
      <c r="Q35" s="276"/>
      <c r="R35" s="277">
        <f t="shared" si="12"/>
        <v>26705</v>
      </c>
      <c r="S35" s="278">
        <f t="shared" si="13"/>
        <v>0.0045291936678463545</v>
      </c>
      <c r="T35" s="275">
        <v>12720</v>
      </c>
      <c r="U35" s="276">
        <v>12428</v>
      </c>
      <c r="V35" s="277"/>
      <c r="W35" s="276"/>
      <c r="X35" s="277">
        <f t="shared" si="14"/>
        <v>25148</v>
      </c>
      <c r="Y35" s="280">
        <f t="shared" si="15"/>
        <v>0.06191347224431376</v>
      </c>
    </row>
    <row r="36" spans="1:25" ht="19.5" customHeight="1">
      <c r="A36" s="274" t="s">
        <v>163</v>
      </c>
      <c r="B36" s="275">
        <v>2100</v>
      </c>
      <c r="C36" s="276">
        <v>2224</v>
      </c>
      <c r="D36" s="277">
        <v>0</v>
      </c>
      <c r="E36" s="276">
        <v>0</v>
      </c>
      <c r="F36" s="277">
        <f t="shared" si="8"/>
        <v>4324</v>
      </c>
      <c r="G36" s="278">
        <f t="shared" si="9"/>
        <v>0.004190653408540249</v>
      </c>
      <c r="H36" s="275">
        <v>2562</v>
      </c>
      <c r="I36" s="276">
        <v>2129</v>
      </c>
      <c r="J36" s="277"/>
      <c r="K36" s="276"/>
      <c r="L36" s="277">
        <f t="shared" si="10"/>
        <v>4691</v>
      </c>
      <c r="M36" s="279">
        <f t="shared" si="11"/>
        <v>-0.07823491792794712</v>
      </c>
      <c r="N36" s="275">
        <v>9471</v>
      </c>
      <c r="O36" s="276">
        <v>9784</v>
      </c>
      <c r="P36" s="277"/>
      <c r="Q36" s="276"/>
      <c r="R36" s="277">
        <f t="shared" si="12"/>
        <v>19255</v>
      </c>
      <c r="S36" s="278">
        <f t="shared" si="13"/>
        <v>0.0032656665071852295</v>
      </c>
      <c r="T36" s="275">
        <v>14801</v>
      </c>
      <c r="U36" s="276">
        <v>12670</v>
      </c>
      <c r="V36" s="277"/>
      <c r="W36" s="276"/>
      <c r="X36" s="277">
        <f t="shared" si="14"/>
        <v>27471</v>
      </c>
      <c r="Y36" s="280">
        <f t="shared" si="15"/>
        <v>-0.29907902879400095</v>
      </c>
    </row>
    <row r="37" spans="1:25" ht="19.5" customHeight="1">
      <c r="A37" s="274" t="s">
        <v>194</v>
      </c>
      <c r="B37" s="275">
        <v>917</v>
      </c>
      <c r="C37" s="276">
        <v>1385</v>
      </c>
      <c r="D37" s="277">
        <v>0</v>
      </c>
      <c r="E37" s="276">
        <v>0</v>
      </c>
      <c r="F37" s="277">
        <f t="shared" si="8"/>
        <v>2302</v>
      </c>
      <c r="G37" s="278">
        <f t="shared" si="9"/>
        <v>0.0022310092845651375</v>
      </c>
      <c r="H37" s="275">
        <v>706</v>
      </c>
      <c r="I37" s="276">
        <v>1317</v>
      </c>
      <c r="J37" s="277"/>
      <c r="K37" s="276"/>
      <c r="L37" s="277">
        <f t="shared" si="10"/>
        <v>2023</v>
      </c>
      <c r="M37" s="279">
        <f t="shared" si="11"/>
        <v>0.1379139891250618</v>
      </c>
      <c r="N37" s="275">
        <v>9093</v>
      </c>
      <c r="O37" s="276">
        <v>13072</v>
      </c>
      <c r="P37" s="277"/>
      <c r="Q37" s="276"/>
      <c r="R37" s="277">
        <f t="shared" si="12"/>
        <v>22165</v>
      </c>
      <c r="S37" s="278">
        <f t="shared" si="13"/>
        <v>0.0037592053041682998</v>
      </c>
      <c r="T37" s="275">
        <v>6991</v>
      </c>
      <c r="U37" s="276">
        <v>12654</v>
      </c>
      <c r="V37" s="277"/>
      <c r="W37" s="276"/>
      <c r="X37" s="277">
        <f t="shared" si="14"/>
        <v>19645</v>
      </c>
      <c r="Y37" s="280">
        <f t="shared" si="15"/>
        <v>0.12827691524560958</v>
      </c>
    </row>
    <row r="38" spans="1:25" ht="19.5" customHeight="1">
      <c r="A38" s="274" t="s">
        <v>206</v>
      </c>
      <c r="B38" s="275">
        <v>573</v>
      </c>
      <c r="C38" s="276">
        <v>957</v>
      </c>
      <c r="D38" s="277">
        <v>145</v>
      </c>
      <c r="E38" s="276">
        <v>52</v>
      </c>
      <c r="F38" s="277">
        <f t="shared" si="0"/>
        <v>1727</v>
      </c>
      <c r="G38" s="278">
        <f t="shared" si="1"/>
        <v>0.0016737415440677638</v>
      </c>
      <c r="H38" s="275">
        <v>1052</v>
      </c>
      <c r="I38" s="276">
        <v>2019</v>
      </c>
      <c r="J38" s="277"/>
      <c r="K38" s="276"/>
      <c r="L38" s="277">
        <f t="shared" si="2"/>
        <v>3071</v>
      </c>
      <c r="M38" s="279">
        <f t="shared" si="3"/>
        <v>-0.43764246173884724</v>
      </c>
      <c r="N38" s="275">
        <v>6918</v>
      </c>
      <c r="O38" s="276">
        <v>10092</v>
      </c>
      <c r="P38" s="277">
        <v>145</v>
      </c>
      <c r="Q38" s="276">
        <v>52</v>
      </c>
      <c r="R38" s="277">
        <f t="shared" si="4"/>
        <v>17207</v>
      </c>
      <c r="S38" s="278">
        <f t="shared" si="5"/>
        <v>0.0029183237387242923</v>
      </c>
      <c r="T38" s="275">
        <v>6203</v>
      </c>
      <c r="U38" s="276">
        <v>9076</v>
      </c>
      <c r="V38" s="277">
        <v>110</v>
      </c>
      <c r="W38" s="276">
        <v>115</v>
      </c>
      <c r="X38" s="277">
        <f t="shared" si="6"/>
        <v>15504</v>
      </c>
      <c r="Y38" s="280">
        <f t="shared" si="7"/>
        <v>0.10984262125903</v>
      </c>
    </row>
    <row r="39" spans="1:25" ht="19.5" customHeight="1">
      <c r="A39" s="274" t="s">
        <v>207</v>
      </c>
      <c r="B39" s="275">
        <v>325</v>
      </c>
      <c r="C39" s="276">
        <v>353</v>
      </c>
      <c r="D39" s="277">
        <v>0</v>
      </c>
      <c r="E39" s="276">
        <v>0</v>
      </c>
      <c r="F39" s="277">
        <f t="shared" si="0"/>
        <v>678</v>
      </c>
      <c r="G39" s="278">
        <f t="shared" si="1"/>
        <v>0.0006570913531429901</v>
      </c>
      <c r="H39" s="275">
        <v>203</v>
      </c>
      <c r="I39" s="276">
        <v>182</v>
      </c>
      <c r="J39" s="277">
        <v>0</v>
      </c>
      <c r="K39" s="276">
        <v>0</v>
      </c>
      <c r="L39" s="277">
        <f t="shared" si="2"/>
        <v>385</v>
      </c>
      <c r="M39" s="279">
        <f t="shared" si="3"/>
        <v>0.761038961038961</v>
      </c>
      <c r="N39" s="275">
        <v>2313</v>
      </c>
      <c r="O39" s="276">
        <v>2269</v>
      </c>
      <c r="P39" s="277">
        <v>0</v>
      </c>
      <c r="Q39" s="276">
        <v>0</v>
      </c>
      <c r="R39" s="277">
        <f t="shared" si="4"/>
        <v>4582</v>
      </c>
      <c r="S39" s="278">
        <f t="shared" si="5"/>
        <v>0.0007771116040468824</v>
      </c>
      <c r="T39" s="275">
        <v>1403</v>
      </c>
      <c r="U39" s="276">
        <v>1471</v>
      </c>
      <c r="V39" s="277">
        <v>0</v>
      </c>
      <c r="W39" s="276">
        <v>0</v>
      </c>
      <c r="X39" s="277">
        <f t="shared" si="6"/>
        <v>2874</v>
      </c>
      <c r="Y39" s="280">
        <f t="shared" si="7"/>
        <v>0.594293667362561</v>
      </c>
    </row>
    <row r="40" spans="1:25" ht="19.5" customHeight="1" thickBot="1">
      <c r="A40" s="274" t="s">
        <v>171</v>
      </c>
      <c r="B40" s="275">
        <v>377</v>
      </c>
      <c r="C40" s="276">
        <v>206</v>
      </c>
      <c r="D40" s="277">
        <v>13</v>
      </c>
      <c r="E40" s="276">
        <v>13</v>
      </c>
      <c r="F40" s="277">
        <f t="shared" si="0"/>
        <v>609</v>
      </c>
      <c r="G40" s="278">
        <f t="shared" si="1"/>
        <v>0.0005902192242833053</v>
      </c>
      <c r="H40" s="275">
        <v>11925</v>
      </c>
      <c r="I40" s="276">
        <v>10913</v>
      </c>
      <c r="J40" s="277">
        <v>22</v>
      </c>
      <c r="K40" s="276">
        <v>25</v>
      </c>
      <c r="L40" s="277">
        <f t="shared" si="2"/>
        <v>22885</v>
      </c>
      <c r="M40" s="279">
        <f t="shared" si="3"/>
        <v>-0.9733886825431506</v>
      </c>
      <c r="N40" s="275">
        <v>18816</v>
      </c>
      <c r="O40" s="276">
        <v>16236</v>
      </c>
      <c r="P40" s="277">
        <v>279</v>
      </c>
      <c r="Q40" s="276">
        <v>362</v>
      </c>
      <c r="R40" s="277">
        <f t="shared" si="4"/>
        <v>35693</v>
      </c>
      <c r="S40" s="278">
        <f t="shared" si="5"/>
        <v>0.006053567106775508</v>
      </c>
      <c r="T40" s="275">
        <v>44576</v>
      </c>
      <c r="U40" s="276">
        <v>43392</v>
      </c>
      <c r="V40" s="277">
        <v>3489</v>
      </c>
      <c r="W40" s="276">
        <v>2607</v>
      </c>
      <c r="X40" s="277">
        <f t="shared" si="6"/>
        <v>94064</v>
      </c>
      <c r="Y40" s="280">
        <f t="shared" si="7"/>
        <v>-0.6205455859840109</v>
      </c>
    </row>
    <row r="41" spans="1:25" s="142" customFormat="1" ht="19.5" customHeight="1">
      <c r="A41" s="151" t="s">
        <v>53</v>
      </c>
      <c r="B41" s="148">
        <f>SUM(B42:B54)</f>
        <v>79234</v>
      </c>
      <c r="C41" s="147">
        <f>SUM(C42:C54)</f>
        <v>73791</v>
      </c>
      <c r="D41" s="146">
        <f>SUM(D42:D54)</f>
        <v>46</v>
      </c>
      <c r="E41" s="147">
        <f>SUM(E42:E54)</f>
        <v>0</v>
      </c>
      <c r="F41" s="146">
        <f t="shared" si="0"/>
        <v>153071</v>
      </c>
      <c r="G41" s="149">
        <f t="shared" si="1"/>
        <v>0.14835048748812776</v>
      </c>
      <c r="H41" s="148">
        <f>SUM(H42:H54)</f>
        <v>67832</v>
      </c>
      <c r="I41" s="147">
        <f>SUM(I42:I54)</f>
        <v>63963</v>
      </c>
      <c r="J41" s="146">
        <f>SUM(J42:J54)</f>
        <v>2</v>
      </c>
      <c r="K41" s="147">
        <f>SUM(K42:K54)</f>
        <v>0</v>
      </c>
      <c r="L41" s="146">
        <f t="shared" si="2"/>
        <v>131797</v>
      </c>
      <c r="M41" s="150">
        <f t="shared" si="3"/>
        <v>0.16141490322237995</v>
      </c>
      <c r="N41" s="148">
        <f>SUM(N42:N54)</f>
        <v>424431</v>
      </c>
      <c r="O41" s="147">
        <f>SUM(O42:O54)</f>
        <v>376725</v>
      </c>
      <c r="P41" s="146">
        <f>SUM(P42:P54)</f>
        <v>154</v>
      </c>
      <c r="Q41" s="147">
        <f>SUM(Q42:Q54)</f>
        <v>0</v>
      </c>
      <c r="R41" s="146">
        <f t="shared" si="4"/>
        <v>801310</v>
      </c>
      <c r="S41" s="149">
        <f t="shared" si="5"/>
        <v>0.13590294618917664</v>
      </c>
      <c r="T41" s="148">
        <f>SUM(T42:T54)</f>
        <v>370574</v>
      </c>
      <c r="U41" s="147">
        <f>SUM(U42:U54)</f>
        <v>311395</v>
      </c>
      <c r="V41" s="146">
        <f>SUM(V42:V54)</f>
        <v>71</v>
      </c>
      <c r="W41" s="147">
        <f>SUM(W42:W54)</f>
        <v>27</v>
      </c>
      <c r="X41" s="146">
        <f t="shared" si="6"/>
        <v>682067</v>
      </c>
      <c r="Y41" s="143">
        <f t="shared" si="7"/>
        <v>0.17482593352265985</v>
      </c>
    </row>
    <row r="42" spans="1:25" ht="19.5" customHeight="1">
      <c r="A42" s="267" t="s">
        <v>158</v>
      </c>
      <c r="B42" s="268">
        <v>34794</v>
      </c>
      <c r="C42" s="269">
        <v>34735</v>
      </c>
      <c r="D42" s="270">
        <v>46</v>
      </c>
      <c r="E42" s="269">
        <v>0</v>
      </c>
      <c r="F42" s="270">
        <f t="shared" si="0"/>
        <v>69575</v>
      </c>
      <c r="G42" s="271">
        <f t="shared" si="1"/>
        <v>0.0674293966001822</v>
      </c>
      <c r="H42" s="268">
        <v>32792</v>
      </c>
      <c r="I42" s="269">
        <v>31853</v>
      </c>
      <c r="J42" s="270">
        <v>2</v>
      </c>
      <c r="K42" s="269"/>
      <c r="L42" s="270">
        <f t="shared" si="2"/>
        <v>64647</v>
      </c>
      <c r="M42" s="272">
        <f t="shared" si="3"/>
        <v>0.0762293687255402</v>
      </c>
      <c r="N42" s="268">
        <v>191580</v>
      </c>
      <c r="O42" s="269">
        <v>180607</v>
      </c>
      <c r="P42" s="270">
        <v>153</v>
      </c>
      <c r="Q42" s="269">
        <v>0</v>
      </c>
      <c r="R42" s="270">
        <f t="shared" si="4"/>
        <v>372340</v>
      </c>
      <c r="S42" s="271">
        <f t="shared" si="5"/>
        <v>0.06314922187927023</v>
      </c>
      <c r="T42" s="268">
        <v>186275</v>
      </c>
      <c r="U42" s="269">
        <v>156758</v>
      </c>
      <c r="V42" s="270">
        <v>54</v>
      </c>
      <c r="W42" s="269">
        <v>0</v>
      </c>
      <c r="X42" s="270">
        <f t="shared" si="6"/>
        <v>343087</v>
      </c>
      <c r="Y42" s="273">
        <f t="shared" si="7"/>
        <v>0.08526408753464865</v>
      </c>
    </row>
    <row r="43" spans="1:25" ht="19.5" customHeight="1">
      <c r="A43" s="274" t="s">
        <v>186</v>
      </c>
      <c r="B43" s="275">
        <v>13982</v>
      </c>
      <c r="C43" s="276">
        <v>11444</v>
      </c>
      <c r="D43" s="277">
        <v>0</v>
      </c>
      <c r="E43" s="276">
        <v>0</v>
      </c>
      <c r="F43" s="277">
        <f t="shared" si="0"/>
        <v>25426</v>
      </c>
      <c r="G43" s="278">
        <f t="shared" si="1"/>
        <v>0.02464189490414995</v>
      </c>
      <c r="H43" s="275">
        <v>12962</v>
      </c>
      <c r="I43" s="276">
        <v>10365</v>
      </c>
      <c r="J43" s="277"/>
      <c r="K43" s="276"/>
      <c r="L43" s="277">
        <f t="shared" si="2"/>
        <v>23327</v>
      </c>
      <c r="M43" s="279">
        <f t="shared" si="3"/>
        <v>0.08998156642517263</v>
      </c>
      <c r="N43" s="275">
        <v>76140</v>
      </c>
      <c r="O43" s="276">
        <v>60571</v>
      </c>
      <c r="P43" s="277"/>
      <c r="Q43" s="276"/>
      <c r="R43" s="277">
        <f t="shared" si="4"/>
        <v>136711</v>
      </c>
      <c r="S43" s="278">
        <f t="shared" si="5"/>
        <v>0.02318631700149571</v>
      </c>
      <c r="T43" s="275">
        <v>67147</v>
      </c>
      <c r="U43" s="276">
        <v>52482</v>
      </c>
      <c r="V43" s="277"/>
      <c r="W43" s="276"/>
      <c r="X43" s="277">
        <f t="shared" si="6"/>
        <v>119629</v>
      </c>
      <c r="Y43" s="280">
        <f t="shared" si="7"/>
        <v>0.1427914636083223</v>
      </c>
    </row>
    <row r="44" spans="1:25" ht="19.5" customHeight="1">
      <c r="A44" s="274" t="s">
        <v>195</v>
      </c>
      <c r="B44" s="275">
        <v>8434</v>
      </c>
      <c r="C44" s="276">
        <v>6585</v>
      </c>
      <c r="D44" s="277">
        <v>0</v>
      </c>
      <c r="E44" s="276">
        <v>0</v>
      </c>
      <c r="F44" s="277">
        <f aca="true" t="shared" si="16" ref="F44:F54">SUM(B44:E44)</f>
        <v>15019</v>
      </c>
      <c r="G44" s="278">
        <f aca="true" t="shared" si="17" ref="G44:G54">F44/$F$9</f>
        <v>0.014555833381791398</v>
      </c>
      <c r="H44" s="275">
        <v>578</v>
      </c>
      <c r="I44" s="276">
        <v>822</v>
      </c>
      <c r="J44" s="277"/>
      <c r="K44" s="276"/>
      <c r="L44" s="277">
        <f aca="true" t="shared" si="18" ref="L44:L54">SUM(H44:K44)</f>
        <v>1400</v>
      </c>
      <c r="M44" s="279">
        <f aca="true" t="shared" si="19" ref="M44:M54">IF(ISERROR(F44/L44-1),"         /0",(F44/L44-1))</f>
        <v>9.727857142857143</v>
      </c>
      <c r="N44" s="275">
        <v>44034</v>
      </c>
      <c r="O44" s="276">
        <v>34669</v>
      </c>
      <c r="P44" s="277"/>
      <c r="Q44" s="276"/>
      <c r="R44" s="277">
        <f aca="true" t="shared" si="20" ref="R44:R54">SUM(N44:Q44)</f>
        <v>78703</v>
      </c>
      <c r="S44" s="278">
        <f aca="true" t="shared" si="21" ref="S44:S54">R44/$R$9</f>
        <v>0.013348104446377518</v>
      </c>
      <c r="T44" s="275">
        <v>578</v>
      </c>
      <c r="U44" s="276">
        <v>822</v>
      </c>
      <c r="V44" s="277"/>
      <c r="W44" s="276"/>
      <c r="X44" s="277">
        <f aca="true" t="shared" si="22" ref="X44:X54">SUM(T44:W44)</f>
        <v>1400</v>
      </c>
      <c r="Y44" s="280" t="str">
        <f aca="true" t="shared" si="23" ref="Y44:Y54">IF(ISERROR(R44/X44-1),"         /0",IF(R44/X44&gt;5,"  *  ",(R44/X44-1)))</f>
        <v>  *  </v>
      </c>
    </row>
    <row r="45" spans="1:25" ht="19.5" customHeight="1">
      <c r="A45" s="274" t="s">
        <v>197</v>
      </c>
      <c r="B45" s="275">
        <v>6840</v>
      </c>
      <c r="C45" s="276">
        <v>6324</v>
      </c>
      <c r="D45" s="277">
        <v>0</v>
      </c>
      <c r="E45" s="276">
        <v>0</v>
      </c>
      <c r="F45" s="277">
        <f>SUM(B45:E45)</f>
        <v>13164</v>
      </c>
      <c r="G45" s="278">
        <f>F45/$F$9</f>
        <v>0.01275803919288248</v>
      </c>
      <c r="H45" s="275">
        <v>7048</v>
      </c>
      <c r="I45" s="276">
        <v>6345</v>
      </c>
      <c r="J45" s="277"/>
      <c r="K45" s="276"/>
      <c r="L45" s="277">
        <f>SUM(H45:K45)</f>
        <v>13393</v>
      </c>
      <c r="M45" s="279">
        <f>IF(ISERROR(F45/L45-1),"         /0",(F45/L45-1))</f>
        <v>-0.017098484282834336</v>
      </c>
      <c r="N45" s="275">
        <v>36087</v>
      </c>
      <c r="O45" s="276">
        <v>32432</v>
      </c>
      <c r="P45" s="277"/>
      <c r="Q45" s="276"/>
      <c r="R45" s="277">
        <f>SUM(N45:Q45)</f>
        <v>68519</v>
      </c>
      <c r="S45" s="278">
        <f>R45/$R$9</f>
        <v>0.011620888257897935</v>
      </c>
      <c r="T45" s="275">
        <v>36457</v>
      </c>
      <c r="U45" s="276">
        <v>32154</v>
      </c>
      <c r="V45" s="277"/>
      <c r="W45" s="276"/>
      <c r="X45" s="277">
        <f>SUM(T45:W45)</f>
        <v>68611</v>
      </c>
      <c r="Y45" s="280">
        <f>IF(ISERROR(R45/X45-1),"         /0",IF(R45/X45&gt;5,"  *  ",(R45/X45-1)))</f>
        <v>-0.0013408928597454794</v>
      </c>
    </row>
    <row r="46" spans="1:25" ht="19.5" customHeight="1">
      <c r="A46" s="274" t="s">
        <v>198</v>
      </c>
      <c r="B46" s="275">
        <v>5785</v>
      </c>
      <c r="C46" s="276">
        <v>6559</v>
      </c>
      <c r="D46" s="277">
        <v>0</v>
      </c>
      <c r="E46" s="276">
        <v>0</v>
      </c>
      <c r="F46" s="277">
        <f>SUM(B46:E46)</f>
        <v>12344</v>
      </c>
      <c r="G46" s="278">
        <f>F46/$F$9</f>
        <v>0.011963326936868834</v>
      </c>
      <c r="H46" s="275">
        <v>5954</v>
      </c>
      <c r="I46" s="276">
        <v>6697</v>
      </c>
      <c r="J46" s="277"/>
      <c r="K46" s="276"/>
      <c r="L46" s="277">
        <f>SUM(H46:K46)</f>
        <v>12651</v>
      </c>
      <c r="M46" s="279">
        <f>IF(ISERROR(F46/L46-1),"         /0",(F46/L46-1))</f>
        <v>-0.024266856374990153</v>
      </c>
      <c r="N46" s="275">
        <v>31883</v>
      </c>
      <c r="O46" s="276">
        <v>31158</v>
      </c>
      <c r="P46" s="277"/>
      <c r="Q46" s="276"/>
      <c r="R46" s="277">
        <f>SUM(N46:Q46)</f>
        <v>63041</v>
      </c>
      <c r="S46" s="278">
        <f>R46/$R$9</f>
        <v>0.010691814192649392</v>
      </c>
      <c r="T46" s="275">
        <v>36683</v>
      </c>
      <c r="U46" s="276">
        <v>33069</v>
      </c>
      <c r="V46" s="277"/>
      <c r="W46" s="276"/>
      <c r="X46" s="277">
        <f>SUM(T46:W46)</f>
        <v>69752</v>
      </c>
      <c r="Y46" s="280">
        <f>IF(ISERROR(R46/X46-1),"         /0",IF(R46/X46&gt;5,"  *  ",(R46/X46-1)))</f>
        <v>-0.09621229498795736</v>
      </c>
    </row>
    <row r="47" spans="1:25" ht="19.5" customHeight="1">
      <c r="A47" s="274" t="s">
        <v>202</v>
      </c>
      <c r="B47" s="275">
        <v>3282</v>
      </c>
      <c r="C47" s="276">
        <v>3145</v>
      </c>
      <c r="D47" s="277">
        <v>0</v>
      </c>
      <c r="E47" s="276">
        <v>0</v>
      </c>
      <c r="F47" s="277">
        <f>SUM(B47:E47)</f>
        <v>6427</v>
      </c>
      <c r="G47" s="278">
        <f>F47/$F$9</f>
        <v>0.006228799596828904</v>
      </c>
      <c r="H47" s="275">
        <v>3711</v>
      </c>
      <c r="I47" s="276">
        <v>3584</v>
      </c>
      <c r="J47" s="277"/>
      <c r="K47" s="276"/>
      <c r="L47" s="277">
        <f>SUM(H47:K47)</f>
        <v>7295</v>
      </c>
      <c r="M47" s="279">
        <f>IF(ISERROR(F47/L47-1),"         /0",(F47/L47-1))</f>
        <v>-0.11898560657984925</v>
      </c>
      <c r="N47" s="275">
        <v>20387</v>
      </c>
      <c r="O47" s="276">
        <v>18927</v>
      </c>
      <c r="P47" s="277"/>
      <c r="Q47" s="276"/>
      <c r="R47" s="277">
        <f>SUM(N47:Q47)</f>
        <v>39314</v>
      </c>
      <c r="S47" s="278">
        <f>R47/$R$9</f>
        <v>0.006667692187145163</v>
      </c>
      <c r="T47" s="275">
        <v>21631</v>
      </c>
      <c r="U47" s="276">
        <v>19873</v>
      </c>
      <c r="V47" s="277"/>
      <c r="W47" s="276"/>
      <c r="X47" s="277">
        <f>SUM(T47:W47)</f>
        <v>41504</v>
      </c>
      <c r="Y47" s="280">
        <f>IF(ISERROR(R47/X47-1),"         /0",IF(R47/X47&gt;5,"  *  ",(R47/X47-1)))</f>
        <v>-0.05276599845797991</v>
      </c>
    </row>
    <row r="48" spans="1:25" ht="19.5" customHeight="1">
      <c r="A48" s="274" t="s">
        <v>184</v>
      </c>
      <c r="B48" s="275">
        <v>2424</v>
      </c>
      <c r="C48" s="276">
        <v>1293</v>
      </c>
      <c r="D48" s="277">
        <v>0</v>
      </c>
      <c r="E48" s="276">
        <v>0</v>
      </c>
      <c r="F48" s="277">
        <f>SUM(B48:E48)</f>
        <v>3717</v>
      </c>
      <c r="G48" s="278">
        <f>F48/$F$9</f>
        <v>0.003602372506832587</v>
      </c>
      <c r="H48" s="275">
        <v>249</v>
      </c>
      <c r="I48" s="276">
        <v>128</v>
      </c>
      <c r="J48" s="277"/>
      <c r="K48" s="276"/>
      <c r="L48" s="277">
        <f>SUM(H48:K48)</f>
        <v>377</v>
      </c>
      <c r="M48" s="279">
        <f>IF(ISERROR(F48/L48-1),"         /0",(F48/L48-1))</f>
        <v>8.859416445623342</v>
      </c>
      <c r="N48" s="275">
        <v>6427</v>
      </c>
      <c r="O48" s="276">
        <v>3011</v>
      </c>
      <c r="P48" s="277"/>
      <c r="Q48" s="276"/>
      <c r="R48" s="277">
        <f>SUM(N48:Q48)</f>
        <v>9438</v>
      </c>
      <c r="S48" s="278">
        <f>R48/$R$9</f>
        <v>0.0016006938714523084</v>
      </c>
      <c r="T48" s="275">
        <v>1882</v>
      </c>
      <c r="U48" s="276">
        <v>557</v>
      </c>
      <c r="V48" s="277"/>
      <c r="W48" s="276"/>
      <c r="X48" s="277">
        <f>SUM(T48:W48)</f>
        <v>2439</v>
      </c>
      <c r="Y48" s="280">
        <f>IF(ISERROR(R48/X48-1),"         /0",IF(R48/X48&gt;5,"  *  ",(R48/X48-1)))</f>
        <v>2.869618696186962</v>
      </c>
    </row>
    <row r="49" spans="1:25" ht="19.5" customHeight="1">
      <c r="A49" s="274" t="s">
        <v>205</v>
      </c>
      <c r="B49" s="275">
        <v>1335</v>
      </c>
      <c r="C49" s="276">
        <v>1547</v>
      </c>
      <c r="D49" s="277">
        <v>0</v>
      </c>
      <c r="E49" s="276">
        <v>0</v>
      </c>
      <c r="F49" s="277">
        <f>SUM(B49:E49)</f>
        <v>2882</v>
      </c>
      <c r="G49" s="278">
        <f>F49/$F$9</f>
        <v>0.0027931228315016183</v>
      </c>
      <c r="H49" s="275">
        <v>1323</v>
      </c>
      <c r="I49" s="276">
        <v>1682</v>
      </c>
      <c r="J49" s="277"/>
      <c r="K49" s="276"/>
      <c r="L49" s="277">
        <f>SUM(H49:K49)</f>
        <v>3005</v>
      </c>
      <c r="M49" s="279">
        <f>IF(ISERROR(F49/L49-1),"         /0",(F49/L49-1))</f>
        <v>-0.0409317803660566</v>
      </c>
      <c r="N49" s="275">
        <v>7504</v>
      </c>
      <c r="O49" s="276">
        <v>6854</v>
      </c>
      <c r="P49" s="277"/>
      <c r="Q49" s="276"/>
      <c r="R49" s="277">
        <f>SUM(N49:Q49)</f>
        <v>14358</v>
      </c>
      <c r="S49" s="278">
        <f>R49/$R$9</f>
        <v>0.0024351306003721385</v>
      </c>
      <c r="T49" s="275">
        <v>3481</v>
      </c>
      <c r="U49" s="276">
        <v>3479</v>
      </c>
      <c r="V49" s="277"/>
      <c r="W49" s="276"/>
      <c r="X49" s="277">
        <f>SUM(T49:W49)</f>
        <v>6960</v>
      </c>
      <c r="Y49" s="280">
        <f>IF(ISERROR(R49/X49-1),"         /0",IF(R49/X49&gt;5,"  *  ",(R49/X49-1)))</f>
        <v>1.0629310344827587</v>
      </c>
    </row>
    <row r="50" spans="1:25" ht="19.5" customHeight="1">
      <c r="A50" s="274" t="s">
        <v>181</v>
      </c>
      <c r="B50" s="275">
        <v>1207</v>
      </c>
      <c r="C50" s="276">
        <v>1371</v>
      </c>
      <c r="D50" s="277">
        <v>0</v>
      </c>
      <c r="E50" s="276">
        <v>0</v>
      </c>
      <c r="F50" s="277">
        <f t="shared" si="16"/>
        <v>2578</v>
      </c>
      <c r="G50" s="278">
        <f t="shared" si="17"/>
        <v>0.0024984978000038766</v>
      </c>
      <c r="H50" s="275">
        <v>1203</v>
      </c>
      <c r="I50" s="276">
        <v>1131</v>
      </c>
      <c r="J50" s="277"/>
      <c r="K50" s="276"/>
      <c r="L50" s="277">
        <f t="shared" si="18"/>
        <v>2334</v>
      </c>
      <c r="M50" s="279">
        <f t="shared" si="19"/>
        <v>0.10454155955441302</v>
      </c>
      <c r="N50" s="275">
        <v>4586</v>
      </c>
      <c r="O50" s="276">
        <v>4058</v>
      </c>
      <c r="P50" s="277"/>
      <c r="Q50" s="276"/>
      <c r="R50" s="277">
        <f t="shared" si="20"/>
        <v>8644</v>
      </c>
      <c r="S50" s="278">
        <f t="shared" si="21"/>
        <v>0.0014660307082892301</v>
      </c>
      <c r="T50" s="275">
        <v>5461</v>
      </c>
      <c r="U50" s="276">
        <v>5402</v>
      </c>
      <c r="V50" s="277"/>
      <c r="W50" s="276"/>
      <c r="X50" s="277">
        <f t="shared" si="22"/>
        <v>10863</v>
      </c>
      <c r="Y50" s="280">
        <f t="shared" si="23"/>
        <v>-0.20427137991346778</v>
      </c>
    </row>
    <row r="51" spans="1:25" ht="19.5" customHeight="1">
      <c r="A51" s="274" t="s">
        <v>196</v>
      </c>
      <c r="B51" s="275">
        <v>408</v>
      </c>
      <c r="C51" s="276">
        <v>275</v>
      </c>
      <c r="D51" s="277">
        <v>0</v>
      </c>
      <c r="E51" s="276">
        <v>0</v>
      </c>
      <c r="F51" s="277">
        <f>SUM(B51:E51)</f>
        <v>683</v>
      </c>
      <c r="G51" s="278">
        <f>F51/$F$9</f>
        <v>0.0006619371595820977</v>
      </c>
      <c r="H51" s="275">
        <v>1380</v>
      </c>
      <c r="I51" s="276">
        <v>747</v>
      </c>
      <c r="J51" s="277"/>
      <c r="K51" s="276"/>
      <c r="L51" s="277">
        <f>SUM(H51:K51)</f>
        <v>2127</v>
      </c>
      <c r="M51" s="279">
        <f>IF(ISERROR(F51/L51-1),"         /0",(F51/L51-1))</f>
        <v>-0.6788904560413729</v>
      </c>
      <c r="N51" s="275">
        <v>2687</v>
      </c>
      <c r="O51" s="276">
        <v>1931</v>
      </c>
      <c r="P51" s="277"/>
      <c r="Q51" s="276"/>
      <c r="R51" s="277">
        <f>SUM(N51:Q51)</f>
        <v>4618</v>
      </c>
      <c r="S51" s="278">
        <f>R51/$R$9</f>
        <v>0.0007832172386487349</v>
      </c>
      <c r="T51" s="275">
        <v>4110</v>
      </c>
      <c r="U51" s="276">
        <v>2133</v>
      </c>
      <c r="V51" s="277"/>
      <c r="W51" s="276"/>
      <c r="X51" s="277">
        <f>SUM(T51:W51)</f>
        <v>6243</v>
      </c>
      <c r="Y51" s="280">
        <f>IF(ISERROR(R51/X51-1),"         /0",IF(R51/X51&gt;5,"  *  ",(R51/X51-1)))</f>
        <v>-0.2602915265096909</v>
      </c>
    </row>
    <row r="52" spans="1:25" ht="19.5" customHeight="1">
      <c r="A52" s="274" t="s">
        <v>187</v>
      </c>
      <c r="B52" s="275">
        <v>279</v>
      </c>
      <c r="C52" s="276">
        <v>229</v>
      </c>
      <c r="D52" s="277">
        <v>0</v>
      </c>
      <c r="E52" s="276">
        <v>0</v>
      </c>
      <c r="F52" s="277">
        <f t="shared" si="16"/>
        <v>508</v>
      </c>
      <c r="G52" s="278">
        <f t="shared" si="17"/>
        <v>0.0004923339342133318</v>
      </c>
      <c r="H52" s="275">
        <v>280</v>
      </c>
      <c r="I52" s="276">
        <v>186</v>
      </c>
      <c r="J52" s="277"/>
      <c r="K52" s="276"/>
      <c r="L52" s="277">
        <f t="shared" si="18"/>
        <v>466</v>
      </c>
      <c r="M52" s="279">
        <f t="shared" si="19"/>
        <v>0.09012875536480691</v>
      </c>
      <c r="N52" s="275">
        <v>1235</v>
      </c>
      <c r="O52" s="276">
        <v>960</v>
      </c>
      <c r="P52" s="277"/>
      <c r="Q52" s="276"/>
      <c r="R52" s="277">
        <f t="shared" si="20"/>
        <v>2195</v>
      </c>
      <c r="S52" s="278">
        <f t="shared" si="21"/>
        <v>0.0003722741097518348</v>
      </c>
      <c r="T52" s="275">
        <v>1123</v>
      </c>
      <c r="U52" s="276">
        <v>591</v>
      </c>
      <c r="V52" s="277"/>
      <c r="W52" s="276"/>
      <c r="X52" s="277">
        <f t="shared" si="22"/>
        <v>1714</v>
      </c>
      <c r="Y52" s="280">
        <f t="shared" si="23"/>
        <v>0.28063010501750285</v>
      </c>
    </row>
    <row r="53" spans="1:25" ht="19.5" customHeight="1">
      <c r="A53" s="274" t="s">
        <v>183</v>
      </c>
      <c r="B53" s="275">
        <v>218</v>
      </c>
      <c r="C53" s="276">
        <v>209</v>
      </c>
      <c r="D53" s="277">
        <v>0</v>
      </c>
      <c r="E53" s="276">
        <v>0</v>
      </c>
      <c r="F53" s="277">
        <f t="shared" si="16"/>
        <v>427</v>
      </c>
      <c r="G53" s="278">
        <f t="shared" si="17"/>
        <v>0.00041383186989978873</v>
      </c>
      <c r="H53" s="275">
        <v>270</v>
      </c>
      <c r="I53" s="276">
        <v>382</v>
      </c>
      <c r="J53" s="277"/>
      <c r="K53" s="276"/>
      <c r="L53" s="277">
        <f t="shared" si="18"/>
        <v>652</v>
      </c>
      <c r="M53" s="279">
        <f t="shared" si="19"/>
        <v>-0.3450920245398773</v>
      </c>
      <c r="N53" s="275">
        <v>1365</v>
      </c>
      <c r="O53" s="276">
        <v>1303</v>
      </c>
      <c r="P53" s="277"/>
      <c r="Q53" s="276"/>
      <c r="R53" s="277">
        <f t="shared" si="20"/>
        <v>2668</v>
      </c>
      <c r="S53" s="278">
        <f t="shared" si="21"/>
        <v>0.000452495364381729</v>
      </c>
      <c r="T53" s="275">
        <v>698</v>
      </c>
      <c r="U53" s="276">
        <v>1197</v>
      </c>
      <c r="V53" s="277"/>
      <c r="W53" s="276"/>
      <c r="X53" s="277">
        <f t="shared" si="22"/>
        <v>1895</v>
      </c>
      <c r="Y53" s="280">
        <f t="shared" si="23"/>
        <v>0.4079155672823218</v>
      </c>
    </row>
    <row r="54" spans="1:25" ht="19.5" customHeight="1" thickBot="1">
      <c r="A54" s="281" t="s">
        <v>171</v>
      </c>
      <c r="B54" s="282">
        <v>246</v>
      </c>
      <c r="C54" s="283">
        <v>75</v>
      </c>
      <c r="D54" s="284">
        <v>0</v>
      </c>
      <c r="E54" s="283">
        <v>0</v>
      </c>
      <c r="F54" s="284">
        <f t="shared" si="16"/>
        <v>321</v>
      </c>
      <c r="G54" s="285">
        <f t="shared" si="17"/>
        <v>0.0003111007733907077</v>
      </c>
      <c r="H54" s="282">
        <v>82</v>
      </c>
      <c r="I54" s="283">
        <v>41</v>
      </c>
      <c r="J54" s="284"/>
      <c r="K54" s="283"/>
      <c r="L54" s="284">
        <f t="shared" si="18"/>
        <v>123</v>
      </c>
      <c r="M54" s="286">
        <f t="shared" si="19"/>
        <v>1.6097560975609757</v>
      </c>
      <c r="N54" s="282">
        <v>516</v>
      </c>
      <c r="O54" s="283">
        <v>244</v>
      </c>
      <c r="P54" s="284">
        <v>1</v>
      </c>
      <c r="Q54" s="283">
        <v>0</v>
      </c>
      <c r="R54" s="284">
        <f t="shared" si="20"/>
        <v>761</v>
      </c>
      <c r="S54" s="285">
        <f t="shared" si="21"/>
        <v>0.00012906633144471355</v>
      </c>
      <c r="T54" s="282">
        <v>5048</v>
      </c>
      <c r="U54" s="283">
        <v>2878</v>
      </c>
      <c r="V54" s="284">
        <v>17</v>
      </c>
      <c r="W54" s="283">
        <v>27</v>
      </c>
      <c r="X54" s="284">
        <f t="shared" si="22"/>
        <v>7970</v>
      </c>
      <c r="Y54" s="287">
        <f t="shared" si="23"/>
        <v>-0.9045169385194479</v>
      </c>
    </row>
    <row r="55" spans="1:25" s="142" customFormat="1" ht="19.5" customHeight="1">
      <c r="A55" s="151" t="s">
        <v>52</v>
      </c>
      <c r="B55" s="148">
        <f>SUM(B56:B68)</f>
        <v>149841</v>
      </c>
      <c r="C55" s="147">
        <f>SUM(C56:C68)</f>
        <v>136916</v>
      </c>
      <c r="D55" s="146">
        <f>SUM(D56:D68)</f>
        <v>892</v>
      </c>
      <c r="E55" s="147">
        <f>SUM(E56:E68)</f>
        <v>810</v>
      </c>
      <c r="F55" s="146">
        <f>SUM(B55:E55)</f>
        <v>288459</v>
      </c>
      <c r="G55" s="149">
        <f>F55/$F$9</f>
        <v>0.2795632959237076</v>
      </c>
      <c r="H55" s="148">
        <f>SUM(H56:H68)</f>
        <v>156482</v>
      </c>
      <c r="I55" s="147">
        <f>SUM(I56:I68)</f>
        <v>142861</v>
      </c>
      <c r="J55" s="146">
        <f>SUM(J56:J68)</f>
        <v>689</v>
      </c>
      <c r="K55" s="147">
        <f>SUM(K56:K68)</f>
        <v>612</v>
      </c>
      <c r="L55" s="146">
        <f>SUM(H55:K55)</f>
        <v>300644</v>
      </c>
      <c r="M55" s="150">
        <f>IF(ISERROR(F55/L55-1),"         /0",(F55/L55-1))</f>
        <v>-0.04052966299011451</v>
      </c>
      <c r="N55" s="148">
        <f>SUM(N56:N68)</f>
        <v>892782</v>
      </c>
      <c r="O55" s="147">
        <f>SUM(O56:O68)</f>
        <v>844467</v>
      </c>
      <c r="P55" s="146">
        <f>SUM(P56:P68)</f>
        <v>2950</v>
      </c>
      <c r="Q55" s="147">
        <f>SUM(Q56:Q68)</f>
        <v>2673</v>
      </c>
      <c r="R55" s="146">
        <f>SUM(N55:Q55)</f>
        <v>1742872</v>
      </c>
      <c r="S55" s="149">
        <f>R55/$R$9</f>
        <v>0.29559276638332566</v>
      </c>
      <c r="T55" s="148">
        <f>SUM(T56:T68)</f>
        <v>837255</v>
      </c>
      <c r="U55" s="147">
        <f>SUM(U56:U68)</f>
        <v>781747</v>
      </c>
      <c r="V55" s="146">
        <f>SUM(V56:V68)</f>
        <v>4788</v>
      </c>
      <c r="W55" s="147">
        <f>SUM(W56:W68)</f>
        <v>4978</v>
      </c>
      <c r="X55" s="146">
        <f>SUM(T55:W55)</f>
        <v>1628768</v>
      </c>
      <c r="Y55" s="143">
        <f>IF(ISERROR(R55/X55-1),"         /0",IF(R55/X55&gt;5,"  *  ",(R55/X55-1)))</f>
        <v>0.07005540383897513</v>
      </c>
    </row>
    <row r="56" spans="1:25" s="111" customFormat="1" ht="19.5" customHeight="1">
      <c r="A56" s="267" t="s">
        <v>163</v>
      </c>
      <c r="B56" s="268">
        <v>61820</v>
      </c>
      <c r="C56" s="269">
        <v>55374</v>
      </c>
      <c r="D56" s="270">
        <v>0</v>
      </c>
      <c r="E56" s="269">
        <v>139</v>
      </c>
      <c r="F56" s="270">
        <f>SUM(B56:E56)</f>
        <v>117333</v>
      </c>
      <c r="G56" s="271">
        <f>F56/$F$9</f>
        <v>0.11371460138396232</v>
      </c>
      <c r="H56" s="268">
        <v>75156</v>
      </c>
      <c r="I56" s="269">
        <v>68293</v>
      </c>
      <c r="J56" s="270"/>
      <c r="K56" s="269"/>
      <c r="L56" s="270">
        <f>SUM(H56:K56)</f>
        <v>143449</v>
      </c>
      <c r="M56" s="272">
        <f>IF(ISERROR(F56/L56-1),"         /0",(F56/L56-1))</f>
        <v>-0.1820577348047041</v>
      </c>
      <c r="N56" s="268">
        <v>403718</v>
      </c>
      <c r="O56" s="269">
        <v>372483</v>
      </c>
      <c r="P56" s="270">
        <v>141</v>
      </c>
      <c r="Q56" s="269">
        <v>139</v>
      </c>
      <c r="R56" s="270">
        <f>SUM(N56:Q56)</f>
        <v>776481</v>
      </c>
      <c r="S56" s="271">
        <f>R56/$R$9</f>
        <v>0.13169192392447127</v>
      </c>
      <c r="T56" s="288">
        <v>386913</v>
      </c>
      <c r="U56" s="269">
        <v>351332</v>
      </c>
      <c r="V56" s="270"/>
      <c r="W56" s="269"/>
      <c r="X56" s="270">
        <f>SUM(T56:W56)</f>
        <v>738245</v>
      </c>
      <c r="Y56" s="273">
        <f>IF(ISERROR(R56/X56-1),"         /0",IF(R56/X56&gt;5,"  *  ",(R56/X56-1)))</f>
        <v>0.051793103915366956</v>
      </c>
    </row>
    <row r="57" spans="1:25" s="111" customFormat="1" ht="19.5" customHeight="1">
      <c r="A57" s="274" t="s">
        <v>158</v>
      </c>
      <c r="B57" s="275">
        <v>28545</v>
      </c>
      <c r="C57" s="276">
        <v>25374</v>
      </c>
      <c r="D57" s="277">
        <v>735</v>
      </c>
      <c r="E57" s="276">
        <v>457</v>
      </c>
      <c r="F57" s="277">
        <f aca="true" t="shared" si="24" ref="F57:F68">SUM(B57:E57)</f>
        <v>55111</v>
      </c>
      <c r="G57" s="278">
        <f aca="true" t="shared" si="25" ref="G57:G68">F57/$F$9</f>
        <v>0.05341144773313175</v>
      </c>
      <c r="H57" s="275">
        <v>26209</v>
      </c>
      <c r="I57" s="276">
        <v>23095</v>
      </c>
      <c r="J57" s="277">
        <v>587</v>
      </c>
      <c r="K57" s="276">
        <v>508</v>
      </c>
      <c r="L57" s="277">
        <f aca="true" t="shared" si="26" ref="L57:L68">SUM(H57:K57)</f>
        <v>50399</v>
      </c>
      <c r="M57" s="279">
        <f aca="true" t="shared" si="27" ref="M57:M68">IF(ISERROR(F57/L57-1),"         /0",(F57/L57-1))</f>
        <v>0.09349391853012956</v>
      </c>
      <c r="N57" s="275">
        <v>147752</v>
      </c>
      <c r="O57" s="276">
        <v>142436</v>
      </c>
      <c r="P57" s="277">
        <v>1765</v>
      </c>
      <c r="Q57" s="276">
        <v>1659</v>
      </c>
      <c r="R57" s="277">
        <f aca="true" t="shared" si="28" ref="R57:R68">SUM(N57:Q57)</f>
        <v>293612</v>
      </c>
      <c r="S57" s="278">
        <f aca="true" t="shared" si="29" ref="S57:S68">R57/$R$9</f>
        <v>0.049796877408863655</v>
      </c>
      <c r="T57" s="289">
        <v>145871</v>
      </c>
      <c r="U57" s="276">
        <v>142400</v>
      </c>
      <c r="V57" s="277">
        <v>4276</v>
      </c>
      <c r="W57" s="276">
        <v>4613</v>
      </c>
      <c r="X57" s="277">
        <f aca="true" t="shared" si="30" ref="X57:X68">SUM(T57:W57)</f>
        <v>297160</v>
      </c>
      <c r="Y57" s="280">
        <f aca="true" t="shared" si="31" ref="Y57:Y68">IF(ISERROR(R57/X57-1),"         /0",IF(R57/X57&gt;5,"  *  ",(R57/X57-1)))</f>
        <v>-0.011939695786781557</v>
      </c>
    </row>
    <row r="58" spans="1:25" s="111" customFormat="1" ht="19.5" customHeight="1">
      <c r="A58" s="274" t="s">
        <v>188</v>
      </c>
      <c r="B58" s="275">
        <v>10740</v>
      </c>
      <c r="C58" s="276">
        <v>9663</v>
      </c>
      <c r="D58" s="277">
        <v>137</v>
      </c>
      <c r="E58" s="276">
        <v>144</v>
      </c>
      <c r="F58" s="277">
        <f t="shared" si="24"/>
        <v>20684</v>
      </c>
      <c r="G58" s="278">
        <f t="shared" si="25"/>
        <v>0.020046132077300303</v>
      </c>
      <c r="H58" s="275">
        <v>7772</v>
      </c>
      <c r="I58" s="276">
        <v>7561</v>
      </c>
      <c r="J58" s="277"/>
      <c r="K58" s="276"/>
      <c r="L58" s="277">
        <f t="shared" si="26"/>
        <v>15333</v>
      </c>
      <c r="M58" s="279">
        <f t="shared" si="27"/>
        <v>0.3489858475184242</v>
      </c>
      <c r="N58" s="275">
        <v>54756</v>
      </c>
      <c r="O58" s="276">
        <v>52036</v>
      </c>
      <c r="P58" s="277">
        <v>696</v>
      </c>
      <c r="Q58" s="276">
        <v>687</v>
      </c>
      <c r="R58" s="277">
        <f t="shared" si="28"/>
        <v>108175</v>
      </c>
      <c r="S58" s="278">
        <f t="shared" si="29"/>
        <v>0.018346583973760697</v>
      </c>
      <c r="T58" s="289">
        <v>38520</v>
      </c>
      <c r="U58" s="276">
        <v>38640</v>
      </c>
      <c r="V58" s="277"/>
      <c r="W58" s="276"/>
      <c r="X58" s="277">
        <f t="shared" si="30"/>
        <v>77160</v>
      </c>
      <c r="Y58" s="280">
        <f t="shared" si="31"/>
        <v>0.40195697252462415</v>
      </c>
    </row>
    <row r="59" spans="1:25" s="111" customFormat="1" ht="19.5" customHeight="1">
      <c r="A59" s="274" t="s">
        <v>180</v>
      </c>
      <c r="B59" s="275">
        <v>10429</v>
      </c>
      <c r="C59" s="276">
        <v>10105</v>
      </c>
      <c r="D59" s="277">
        <v>0</v>
      </c>
      <c r="E59" s="276">
        <v>0</v>
      </c>
      <c r="F59" s="277">
        <f aca="true" t="shared" si="32" ref="F59:F64">SUM(B59:E59)</f>
        <v>20534</v>
      </c>
      <c r="G59" s="278">
        <f aca="true" t="shared" si="33" ref="G59:G64">F59/$F$9</f>
        <v>0.019900757884127075</v>
      </c>
      <c r="H59" s="275">
        <v>8921</v>
      </c>
      <c r="I59" s="276">
        <v>8288</v>
      </c>
      <c r="J59" s="277"/>
      <c r="K59" s="276"/>
      <c r="L59" s="277">
        <f aca="true" t="shared" si="34" ref="L59:L64">SUM(H59:K59)</f>
        <v>17209</v>
      </c>
      <c r="M59" s="279">
        <f aca="true" t="shared" si="35" ref="M59:M64">IF(ISERROR(F59/L59-1),"         /0",(F59/L59-1))</f>
        <v>0.1932128537393225</v>
      </c>
      <c r="N59" s="275">
        <v>58285</v>
      </c>
      <c r="O59" s="276">
        <v>54841</v>
      </c>
      <c r="P59" s="277"/>
      <c r="Q59" s="276"/>
      <c r="R59" s="277">
        <f aca="true" t="shared" si="36" ref="R59:R64">SUM(N59:Q59)</f>
        <v>113126</v>
      </c>
      <c r="S59" s="278">
        <f aca="true" t="shared" si="37" ref="S59:S64">R59/$R$9</f>
        <v>0.019186278332476565</v>
      </c>
      <c r="T59" s="289">
        <v>43322</v>
      </c>
      <c r="U59" s="276">
        <v>41634</v>
      </c>
      <c r="V59" s="277"/>
      <c r="W59" s="276"/>
      <c r="X59" s="277">
        <f aca="true" t="shared" si="38" ref="X59:X64">SUM(T59:W59)</f>
        <v>84956</v>
      </c>
      <c r="Y59" s="280">
        <f aca="true" t="shared" si="39" ref="Y59:Y64">IF(ISERROR(R59/X59-1),"         /0",IF(R59/X59&gt;5,"  *  ",(R59/X59-1)))</f>
        <v>0.331583407881727</v>
      </c>
    </row>
    <row r="60" spans="1:25" s="111" customFormat="1" ht="19.5" customHeight="1">
      <c r="A60" s="274" t="s">
        <v>192</v>
      </c>
      <c r="B60" s="275">
        <v>9578</v>
      </c>
      <c r="C60" s="276">
        <v>8684</v>
      </c>
      <c r="D60" s="277">
        <v>0</v>
      </c>
      <c r="E60" s="276">
        <v>0</v>
      </c>
      <c r="F60" s="277">
        <f t="shared" si="32"/>
        <v>18262</v>
      </c>
      <c r="G60" s="278">
        <f t="shared" si="33"/>
        <v>0.017698823438196586</v>
      </c>
      <c r="H60" s="275">
        <v>5529</v>
      </c>
      <c r="I60" s="276">
        <v>5190</v>
      </c>
      <c r="J60" s="277"/>
      <c r="K60" s="276"/>
      <c r="L60" s="277">
        <f t="shared" si="34"/>
        <v>10719</v>
      </c>
      <c r="M60" s="279">
        <f t="shared" si="35"/>
        <v>0.7037037037037037</v>
      </c>
      <c r="N60" s="275">
        <v>47591</v>
      </c>
      <c r="O60" s="276">
        <v>44270</v>
      </c>
      <c r="P60" s="277">
        <v>0</v>
      </c>
      <c r="Q60" s="276">
        <v>0</v>
      </c>
      <c r="R60" s="277">
        <f t="shared" si="36"/>
        <v>91861</v>
      </c>
      <c r="S60" s="278">
        <f t="shared" si="37"/>
        <v>0.015579713893354576</v>
      </c>
      <c r="T60" s="289">
        <v>34585</v>
      </c>
      <c r="U60" s="276">
        <v>32633</v>
      </c>
      <c r="V60" s="277">
        <v>97</v>
      </c>
      <c r="W60" s="276"/>
      <c r="X60" s="277">
        <f t="shared" si="38"/>
        <v>67315</v>
      </c>
      <c r="Y60" s="280">
        <f t="shared" si="39"/>
        <v>0.36464383866894456</v>
      </c>
    </row>
    <row r="61" spans="1:25" s="111" customFormat="1" ht="19.5" customHeight="1">
      <c r="A61" s="274" t="s">
        <v>187</v>
      </c>
      <c r="B61" s="275">
        <v>7952</v>
      </c>
      <c r="C61" s="276">
        <v>7953</v>
      </c>
      <c r="D61" s="277">
        <v>0</v>
      </c>
      <c r="E61" s="276">
        <v>0</v>
      </c>
      <c r="F61" s="277">
        <f t="shared" si="32"/>
        <v>15905</v>
      </c>
      <c r="G61" s="278">
        <f t="shared" si="33"/>
        <v>0.015414510282801264</v>
      </c>
      <c r="H61" s="275">
        <v>5674</v>
      </c>
      <c r="I61" s="276">
        <v>6487</v>
      </c>
      <c r="J61" s="277"/>
      <c r="K61" s="276"/>
      <c r="L61" s="277">
        <f t="shared" si="34"/>
        <v>12161</v>
      </c>
      <c r="M61" s="279">
        <f t="shared" si="35"/>
        <v>0.30786941863333617</v>
      </c>
      <c r="N61" s="275">
        <v>45834</v>
      </c>
      <c r="O61" s="276">
        <v>48480</v>
      </c>
      <c r="P61" s="277"/>
      <c r="Q61" s="276"/>
      <c r="R61" s="277">
        <f t="shared" si="36"/>
        <v>94314</v>
      </c>
      <c r="S61" s="278">
        <f t="shared" si="37"/>
        <v>0.015995745051086353</v>
      </c>
      <c r="T61" s="289">
        <v>38358</v>
      </c>
      <c r="U61" s="276">
        <v>40251</v>
      </c>
      <c r="V61" s="277"/>
      <c r="W61" s="276"/>
      <c r="X61" s="277">
        <f t="shared" si="38"/>
        <v>78609</v>
      </c>
      <c r="Y61" s="280">
        <f t="shared" si="39"/>
        <v>0.1997862840132809</v>
      </c>
    </row>
    <row r="62" spans="1:25" s="111" customFormat="1" ht="19.5" customHeight="1">
      <c r="A62" s="274" t="s">
        <v>193</v>
      </c>
      <c r="B62" s="275">
        <v>5251</v>
      </c>
      <c r="C62" s="276">
        <v>5149</v>
      </c>
      <c r="D62" s="277">
        <v>0</v>
      </c>
      <c r="E62" s="276">
        <v>0</v>
      </c>
      <c r="F62" s="277">
        <f t="shared" si="32"/>
        <v>10400</v>
      </c>
      <c r="G62" s="278">
        <f t="shared" si="33"/>
        <v>0.0100792773933438</v>
      </c>
      <c r="H62" s="275">
        <v>8419</v>
      </c>
      <c r="I62" s="276">
        <v>7710</v>
      </c>
      <c r="J62" s="277"/>
      <c r="K62" s="276"/>
      <c r="L62" s="277">
        <f t="shared" si="34"/>
        <v>16129</v>
      </c>
      <c r="M62" s="279">
        <f t="shared" si="35"/>
        <v>-0.3551987103974208</v>
      </c>
      <c r="N62" s="275">
        <v>41674</v>
      </c>
      <c r="O62" s="276">
        <v>39674</v>
      </c>
      <c r="P62" s="277">
        <v>118</v>
      </c>
      <c r="Q62" s="276">
        <v>0</v>
      </c>
      <c r="R62" s="277">
        <f t="shared" si="36"/>
        <v>81466</v>
      </c>
      <c r="S62" s="278">
        <f t="shared" si="37"/>
        <v>0.013816711902069692</v>
      </c>
      <c r="T62" s="289">
        <v>44955</v>
      </c>
      <c r="U62" s="276">
        <v>42170</v>
      </c>
      <c r="V62" s="277"/>
      <c r="W62" s="276"/>
      <c r="X62" s="277">
        <f t="shared" si="38"/>
        <v>87125</v>
      </c>
      <c r="Y62" s="280">
        <f t="shared" si="39"/>
        <v>-0.06495265423242469</v>
      </c>
    </row>
    <row r="63" spans="1:25" s="111" customFormat="1" ht="19.5" customHeight="1">
      <c r="A63" s="274" t="s">
        <v>201</v>
      </c>
      <c r="B63" s="275">
        <v>3929</v>
      </c>
      <c r="C63" s="276">
        <v>3748</v>
      </c>
      <c r="D63" s="277">
        <v>0</v>
      </c>
      <c r="E63" s="276">
        <v>35</v>
      </c>
      <c r="F63" s="277">
        <f t="shared" si="32"/>
        <v>7712</v>
      </c>
      <c r="G63" s="278">
        <f t="shared" si="33"/>
        <v>0.007474171851679557</v>
      </c>
      <c r="H63" s="275">
        <v>2875</v>
      </c>
      <c r="I63" s="276">
        <v>2773</v>
      </c>
      <c r="J63" s="277"/>
      <c r="K63" s="276"/>
      <c r="L63" s="277">
        <f t="shared" si="34"/>
        <v>5648</v>
      </c>
      <c r="M63" s="279">
        <f t="shared" si="35"/>
        <v>0.36543909348441916</v>
      </c>
      <c r="N63" s="275">
        <v>16961</v>
      </c>
      <c r="O63" s="276">
        <v>16746</v>
      </c>
      <c r="P63" s="277">
        <v>0</v>
      </c>
      <c r="Q63" s="276">
        <v>35</v>
      </c>
      <c r="R63" s="277">
        <f t="shared" si="36"/>
        <v>33742</v>
      </c>
      <c r="S63" s="278">
        <f t="shared" si="37"/>
        <v>0.005722675631547339</v>
      </c>
      <c r="T63" s="289">
        <v>12276</v>
      </c>
      <c r="U63" s="276">
        <v>13062</v>
      </c>
      <c r="V63" s="277"/>
      <c r="W63" s="276"/>
      <c r="X63" s="277">
        <f t="shared" si="38"/>
        <v>25338</v>
      </c>
      <c r="Y63" s="280">
        <f t="shared" si="39"/>
        <v>0.33167574394190535</v>
      </c>
    </row>
    <row r="64" spans="1:25" s="111" customFormat="1" ht="19.5" customHeight="1">
      <c r="A64" s="274" t="s">
        <v>194</v>
      </c>
      <c r="B64" s="275">
        <v>3888</v>
      </c>
      <c r="C64" s="276">
        <v>3700</v>
      </c>
      <c r="D64" s="277">
        <v>0</v>
      </c>
      <c r="E64" s="276">
        <v>0</v>
      </c>
      <c r="F64" s="277">
        <f t="shared" si="32"/>
        <v>7588</v>
      </c>
      <c r="G64" s="278">
        <f t="shared" si="33"/>
        <v>0.007353995851989688</v>
      </c>
      <c r="H64" s="275">
        <v>6084</v>
      </c>
      <c r="I64" s="276">
        <v>4431</v>
      </c>
      <c r="J64" s="277"/>
      <c r="K64" s="276"/>
      <c r="L64" s="277">
        <f t="shared" si="34"/>
        <v>10515</v>
      </c>
      <c r="M64" s="279">
        <f t="shared" si="35"/>
        <v>-0.27836424155967665</v>
      </c>
      <c r="N64" s="275">
        <v>30788</v>
      </c>
      <c r="O64" s="276">
        <v>28846</v>
      </c>
      <c r="P64" s="277"/>
      <c r="Q64" s="276"/>
      <c r="R64" s="277">
        <f t="shared" si="36"/>
        <v>59634</v>
      </c>
      <c r="S64" s="278">
        <f t="shared" si="37"/>
        <v>0.010113983717968527</v>
      </c>
      <c r="T64" s="289">
        <v>33253</v>
      </c>
      <c r="U64" s="276">
        <v>23451</v>
      </c>
      <c r="V64" s="277"/>
      <c r="W64" s="276"/>
      <c r="X64" s="277">
        <f t="shared" si="38"/>
        <v>56704</v>
      </c>
      <c r="Y64" s="280">
        <f t="shared" si="39"/>
        <v>0.051671839729119595</v>
      </c>
    </row>
    <row r="65" spans="1:25" s="111" customFormat="1" ht="19.5" customHeight="1">
      <c r="A65" s="274" t="s">
        <v>159</v>
      </c>
      <c r="B65" s="275">
        <v>3767</v>
      </c>
      <c r="C65" s="276">
        <v>3676</v>
      </c>
      <c r="D65" s="277">
        <v>0</v>
      </c>
      <c r="E65" s="276">
        <v>0</v>
      </c>
      <c r="F65" s="277">
        <f t="shared" si="24"/>
        <v>7443</v>
      </c>
      <c r="G65" s="278">
        <f t="shared" si="25"/>
        <v>0.007213467465255568</v>
      </c>
      <c r="H65" s="275">
        <v>4497</v>
      </c>
      <c r="I65" s="276">
        <v>4019</v>
      </c>
      <c r="J65" s="277">
        <v>95</v>
      </c>
      <c r="K65" s="276">
        <v>97</v>
      </c>
      <c r="L65" s="277">
        <f t="shared" si="26"/>
        <v>8708</v>
      </c>
      <c r="M65" s="279">
        <f t="shared" si="27"/>
        <v>-0.1452687184198438</v>
      </c>
      <c r="N65" s="275">
        <v>22339</v>
      </c>
      <c r="O65" s="276">
        <v>23379</v>
      </c>
      <c r="P65" s="277"/>
      <c r="Q65" s="276"/>
      <c r="R65" s="277">
        <f t="shared" si="28"/>
        <v>45718</v>
      </c>
      <c r="S65" s="278">
        <f t="shared" si="29"/>
        <v>0.0077538167424302425</v>
      </c>
      <c r="T65" s="289">
        <v>25862</v>
      </c>
      <c r="U65" s="276">
        <v>25008</v>
      </c>
      <c r="V65" s="277">
        <v>246</v>
      </c>
      <c r="W65" s="276">
        <v>247</v>
      </c>
      <c r="X65" s="277">
        <f t="shared" si="30"/>
        <v>51363</v>
      </c>
      <c r="Y65" s="280">
        <f t="shared" si="31"/>
        <v>-0.10990401650993908</v>
      </c>
    </row>
    <row r="66" spans="1:25" s="111" customFormat="1" ht="19.5" customHeight="1">
      <c r="A66" s="274" t="s">
        <v>160</v>
      </c>
      <c r="B66" s="275">
        <v>3438</v>
      </c>
      <c r="C66" s="276">
        <v>2988</v>
      </c>
      <c r="D66" s="277">
        <v>0</v>
      </c>
      <c r="E66" s="276">
        <v>0</v>
      </c>
      <c r="F66" s="277">
        <f t="shared" si="24"/>
        <v>6426</v>
      </c>
      <c r="G66" s="278">
        <f t="shared" si="25"/>
        <v>0.0062278304355410825</v>
      </c>
      <c r="H66" s="275">
        <v>4862</v>
      </c>
      <c r="I66" s="276">
        <v>4529</v>
      </c>
      <c r="J66" s="277"/>
      <c r="K66" s="276"/>
      <c r="L66" s="277">
        <f t="shared" si="26"/>
        <v>9391</v>
      </c>
      <c r="M66" s="279">
        <f t="shared" si="27"/>
        <v>-0.31572782451283143</v>
      </c>
      <c r="N66" s="275">
        <v>17865</v>
      </c>
      <c r="O66" s="276">
        <v>16465</v>
      </c>
      <c r="P66" s="277"/>
      <c r="Q66" s="276"/>
      <c r="R66" s="277">
        <f t="shared" si="28"/>
        <v>34330</v>
      </c>
      <c r="S66" s="278">
        <f t="shared" si="29"/>
        <v>0.005822400996710928</v>
      </c>
      <c r="T66" s="289">
        <v>29993</v>
      </c>
      <c r="U66" s="276">
        <v>27913</v>
      </c>
      <c r="V66" s="277"/>
      <c r="W66" s="276"/>
      <c r="X66" s="277">
        <f t="shared" si="30"/>
        <v>57906</v>
      </c>
      <c r="Y66" s="280">
        <f t="shared" si="31"/>
        <v>-0.4071426104376058</v>
      </c>
    </row>
    <row r="67" spans="1:25" s="111" customFormat="1" ht="19.5" customHeight="1">
      <c r="A67" s="274" t="s">
        <v>181</v>
      </c>
      <c r="B67" s="275">
        <v>432</v>
      </c>
      <c r="C67" s="276">
        <v>440</v>
      </c>
      <c r="D67" s="277">
        <v>0</v>
      </c>
      <c r="E67" s="276">
        <v>0</v>
      </c>
      <c r="F67" s="277">
        <f t="shared" si="24"/>
        <v>872</v>
      </c>
      <c r="G67" s="278">
        <f t="shared" si="25"/>
        <v>0.0008451086429803648</v>
      </c>
      <c r="H67" s="275">
        <v>166</v>
      </c>
      <c r="I67" s="276">
        <v>143</v>
      </c>
      <c r="J67" s="277"/>
      <c r="K67" s="276"/>
      <c r="L67" s="277">
        <f t="shared" si="26"/>
        <v>309</v>
      </c>
      <c r="M67" s="279">
        <f t="shared" si="27"/>
        <v>1.8220064724919092</v>
      </c>
      <c r="N67" s="275">
        <v>1649</v>
      </c>
      <c r="O67" s="276">
        <v>1791</v>
      </c>
      <c r="P67" s="277"/>
      <c r="Q67" s="276"/>
      <c r="R67" s="277">
        <f t="shared" si="28"/>
        <v>3440</v>
      </c>
      <c r="S67" s="278">
        <f t="shared" si="29"/>
        <v>0.0005834273063992308</v>
      </c>
      <c r="T67" s="289">
        <v>689</v>
      </c>
      <c r="U67" s="276">
        <v>830</v>
      </c>
      <c r="V67" s="277"/>
      <c r="W67" s="276"/>
      <c r="X67" s="277">
        <f t="shared" si="30"/>
        <v>1519</v>
      </c>
      <c r="Y67" s="280">
        <f t="shared" si="31"/>
        <v>1.2646477946017116</v>
      </c>
    </row>
    <row r="68" spans="1:25" s="111" customFormat="1" ht="19.5" customHeight="1" thickBot="1">
      <c r="A68" s="281" t="s">
        <v>171</v>
      </c>
      <c r="B68" s="282">
        <v>72</v>
      </c>
      <c r="C68" s="283">
        <v>62</v>
      </c>
      <c r="D68" s="284">
        <v>20</v>
      </c>
      <c r="E68" s="283">
        <v>35</v>
      </c>
      <c r="F68" s="284">
        <f t="shared" si="24"/>
        <v>189</v>
      </c>
      <c r="G68" s="285">
        <f t="shared" si="25"/>
        <v>0.00018317148339826715</v>
      </c>
      <c r="H68" s="282">
        <v>318</v>
      </c>
      <c r="I68" s="283">
        <v>342</v>
      </c>
      <c r="J68" s="284">
        <v>7</v>
      </c>
      <c r="K68" s="283">
        <v>7</v>
      </c>
      <c r="L68" s="284">
        <f t="shared" si="26"/>
        <v>674</v>
      </c>
      <c r="M68" s="286">
        <f t="shared" si="27"/>
        <v>-0.7195845697329377</v>
      </c>
      <c r="N68" s="282">
        <v>3570</v>
      </c>
      <c r="O68" s="283">
        <v>3020</v>
      </c>
      <c r="P68" s="284">
        <v>230</v>
      </c>
      <c r="Q68" s="283">
        <v>153</v>
      </c>
      <c r="R68" s="284">
        <f t="shared" si="28"/>
        <v>6973</v>
      </c>
      <c r="S68" s="285">
        <f t="shared" si="29"/>
        <v>0.0011826275021865804</v>
      </c>
      <c r="T68" s="290">
        <v>2658</v>
      </c>
      <c r="U68" s="283">
        <v>2423</v>
      </c>
      <c r="V68" s="284">
        <v>169</v>
      </c>
      <c r="W68" s="283">
        <v>118</v>
      </c>
      <c r="X68" s="284">
        <f t="shared" si="30"/>
        <v>5368</v>
      </c>
      <c r="Y68" s="287">
        <f t="shared" si="31"/>
        <v>0.2989940387481371</v>
      </c>
    </row>
    <row r="69" spans="1:25" s="142" customFormat="1" ht="19.5" customHeight="1">
      <c r="A69" s="151" t="s">
        <v>51</v>
      </c>
      <c r="B69" s="148">
        <f>SUM(B70:B78)</f>
        <v>13979</v>
      </c>
      <c r="C69" s="147">
        <f>SUM(C70:C78)</f>
        <v>12657</v>
      </c>
      <c r="D69" s="146">
        <f>SUM(D70:D78)</f>
        <v>736</v>
      </c>
      <c r="E69" s="147">
        <f>SUM(E70:E78)</f>
        <v>553</v>
      </c>
      <c r="F69" s="146">
        <f aca="true" t="shared" si="40" ref="F69:F79">SUM(B69:E69)</f>
        <v>27925</v>
      </c>
      <c r="G69" s="149">
        <f aca="true" t="shared" si="41" ref="G69:G79">F69/$F$9</f>
        <v>0.027063828962415926</v>
      </c>
      <c r="H69" s="148">
        <f>SUM(H70:H78)</f>
        <v>12735</v>
      </c>
      <c r="I69" s="147">
        <f>SUM(I70:I78)</f>
        <v>11836</v>
      </c>
      <c r="J69" s="146">
        <f>SUM(J70:J78)</f>
        <v>6</v>
      </c>
      <c r="K69" s="147">
        <f>SUM(K70:K78)</f>
        <v>0</v>
      </c>
      <c r="L69" s="146">
        <f aca="true" t="shared" si="42" ref="L69:L79">SUM(H69:K69)</f>
        <v>24577</v>
      </c>
      <c r="M69" s="150">
        <f aca="true" t="shared" si="43" ref="M69:M79">IF(ISERROR(F69/L69-1),"         /0",(F69/L69-1))</f>
        <v>0.13622492574358147</v>
      </c>
      <c r="N69" s="148">
        <f>SUM(N70:N78)</f>
        <v>71684</v>
      </c>
      <c r="O69" s="147">
        <f>SUM(O70:O78)</f>
        <v>72341</v>
      </c>
      <c r="P69" s="146">
        <f>SUM(P70:P78)</f>
        <v>1669</v>
      </c>
      <c r="Q69" s="147">
        <f>SUM(Q70:Q78)</f>
        <v>1616</v>
      </c>
      <c r="R69" s="146">
        <f aca="true" t="shared" si="44" ref="R69:R79">SUM(N69:Q69)</f>
        <v>147310</v>
      </c>
      <c r="S69" s="149">
        <f aca="true" t="shared" si="45" ref="S69:S79">R69/$R$9</f>
        <v>0.02498391758885776</v>
      </c>
      <c r="T69" s="148">
        <f>SUM(T70:T78)</f>
        <v>66621</v>
      </c>
      <c r="U69" s="147">
        <f>SUM(U70:U78)</f>
        <v>65696</v>
      </c>
      <c r="V69" s="146">
        <f>SUM(V70:V78)</f>
        <v>611</v>
      </c>
      <c r="W69" s="147">
        <f>SUM(W70:W78)</f>
        <v>587</v>
      </c>
      <c r="X69" s="146">
        <f aca="true" t="shared" si="46" ref="X69:X79">SUM(T69:W69)</f>
        <v>133515</v>
      </c>
      <c r="Y69" s="143">
        <f aca="true" t="shared" si="47" ref="Y69:Y79">IF(ISERROR(R69/X69-1),"         /0",IF(R69/X69&gt;5,"  *  ",(R69/X69-1)))</f>
        <v>0.1033217241508444</v>
      </c>
    </row>
    <row r="70" spans="1:25" ht="19.5" customHeight="1">
      <c r="A70" s="267" t="s">
        <v>158</v>
      </c>
      <c r="B70" s="268">
        <v>6279</v>
      </c>
      <c r="C70" s="269">
        <v>5912</v>
      </c>
      <c r="D70" s="270">
        <v>731</v>
      </c>
      <c r="E70" s="269">
        <v>550</v>
      </c>
      <c r="F70" s="270">
        <f t="shared" si="40"/>
        <v>13472</v>
      </c>
      <c r="G70" s="271">
        <f t="shared" si="41"/>
        <v>0.013056540869531508</v>
      </c>
      <c r="H70" s="268">
        <v>5612</v>
      </c>
      <c r="I70" s="269">
        <v>5092</v>
      </c>
      <c r="J70" s="270"/>
      <c r="K70" s="269"/>
      <c r="L70" s="270">
        <f t="shared" si="42"/>
        <v>10704</v>
      </c>
      <c r="M70" s="272">
        <f t="shared" si="43"/>
        <v>0.2585949177877429</v>
      </c>
      <c r="N70" s="268">
        <v>34284</v>
      </c>
      <c r="O70" s="269">
        <v>35791</v>
      </c>
      <c r="P70" s="270">
        <v>1510</v>
      </c>
      <c r="Q70" s="269">
        <v>1407</v>
      </c>
      <c r="R70" s="270">
        <f t="shared" si="44"/>
        <v>72992</v>
      </c>
      <c r="S70" s="271">
        <f t="shared" si="45"/>
        <v>0.012379513357178098</v>
      </c>
      <c r="T70" s="288">
        <v>32305</v>
      </c>
      <c r="U70" s="269">
        <v>31398</v>
      </c>
      <c r="V70" s="270">
        <v>9</v>
      </c>
      <c r="W70" s="269">
        <v>0</v>
      </c>
      <c r="X70" s="270">
        <f t="shared" si="46"/>
        <v>63712</v>
      </c>
      <c r="Y70" s="273">
        <f t="shared" si="47"/>
        <v>0.1456554495228528</v>
      </c>
    </row>
    <row r="71" spans="1:25" ht="19.5" customHeight="1">
      <c r="A71" s="274" t="s">
        <v>180</v>
      </c>
      <c r="B71" s="275">
        <v>2803</v>
      </c>
      <c r="C71" s="276">
        <v>2685</v>
      </c>
      <c r="D71" s="277">
        <v>0</v>
      </c>
      <c r="E71" s="276">
        <v>0</v>
      </c>
      <c r="F71" s="277">
        <f t="shared" si="40"/>
        <v>5488</v>
      </c>
      <c r="G71" s="278">
        <f t="shared" si="41"/>
        <v>0.005318757147564497</v>
      </c>
      <c r="H71" s="275">
        <v>2652</v>
      </c>
      <c r="I71" s="276">
        <v>2685</v>
      </c>
      <c r="J71" s="277"/>
      <c r="K71" s="276"/>
      <c r="L71" s="277">
        <f t="shared" si="42"/>
        <v>5337</v>
      </c>
      <c r="M71" s="279">
        <f t="shared" si="43"/>
        <v>0.028293048529136167</v>
      </c>
      <c r="N71" s="275">
        <v>12108</v>
      </c>
      <c r="O71" s="276">
        <v>11845</v>
      </c>
      <c r="P71" s="277"/>
      <c r="Q71" s="276"/>
      <c r="R71" s="277">
        <f t="shared" si="44"/>
        <v>23953</v>
      </c>
      <c r="S71" s="278">
        <f t="shared" si="45"/>
        <v>0.00406245182272697</v>
      </c>
      <c r="T71" s="289">
        <v>13299</v>
      </c>
      <c r="U71" s="276">
        <v>12999</v>
      </c>
      <c r="V71" s="277"/>
      <c r="W71" s="276"/>
      <c r="X71" s="277">
        <f t="shared" si="46"/>
        <v>26298</v>
      </c>
      <c r="Y71" s="280">
        <f t="shared" si="47"/>
        <v>-0.08917027910867747</v>
      </c>
    </row>
    <row r="72" spans="1:25" ht="19.5" customHeight="1">
      <c r="A72" s="274" t="s">
        <v>163</v>
      </c>
      <c r="B72" s="275">
        <v>2776</v>
      </c>
      <c r="C72" s="276">
        <v>2129</v>
      </c>
      <c r="D72" s="277">
        <v>0</v>
      </c>
      <c r="E72" s="276">
        <v>0</v>
      </c>
      <c r="F72" s="277">
        <f t="shared" si="40"/>
        <v>4905</v>
      </c>
      <c r="G72" s="278">
        <f t="shared" si="41"/>
        <v>0.004753736116764552</v>
      </c>
      <c r="H72" s="275">
        <v>1008</v>
      </c>
      <c r="I72" s="276">
        <v>793</v>
      </c>
      <c r="J72" s="277"/>
      <c r="K72" s="276"/>
      <c r="L72" s="277">
        <f t="shared" si="42"/>
        <v>1801</v>
      </c>
      <c r="M72" s="279">
        <f t="shared" si="43"/>
        <v>1.7234869516935034</v>
      </c>
      <c r="N72" s="275">
        <v>11731</v>
      </c>
      <c r="O72" s="276">
        <v>11587</v>
      </c>
      <c r="P72" s="277"/>
      <c r="Q72" s="276"/>
      <c r="R72" s="277">
        <f t="shared" si="44"/>
        <v>23318</v>
      </c>
      <c r="S72" s="278">
        <f t="shared" si="45"/>
        <v>0.003954755212388739</v>
      </c>
      <c r="T72" s="289">
        <v>3310</v>
      </c>
      <c r="U72" s="276">
        <v>3324</v>
      </c>
      <c r="V72" s="277"/>
      <c r="W72" s="276"/>
      <c r="X72" s="277">
        <f t="shared" si="46"/>
        <v>6634</v>
      </c>
      <c r="Y72" s="280">
        <f t="shared" si="47"/>
        <v>2.5149231233041904</v>
      </c>
    </row>
    <row r="73" spans="1:25" ht="19.5" customHeight="1">
      <c r="A73" s="274" t="s">
        <v>159</v>
      </c>
      <c r="B73" s="275">
        <v>1113</v>
      </c>
      <c r="C73" s="276">
        <v>1157</v>
      </c>
      <c r="D73" s="277">
        <v>0</v>
      </c>
      <c r="E73" s="276">
        <v>0</v>
      </c>
      <c r="F73" s="277">
        <f t="shared" si="40"/>
        <v>2270</v>
      </c>
      <c r="G73" s="278">
        <f t="shared" si="41"/>
        <v>0.0021999961233548485</v>
      </c>
      <c r="H73" s="275">
        <v>1469</v>
      </c>
      <c r="I73" s="276">
        <v>1282</v>
      </c>
      <c r="J73" s="277"/>
      <c r="K73" s="276"/>
      <c r="L73" s="277">
        <f t="shared" si="42"/>
        <v>2751</v>
      </c>
      <c r="M73" s="279">
        <f t="shared" si="43"/>
        <v>-0.1748455107233733</v>
      </c>
      <c r="N73" s="275">
        <v>6722</v>
      </c>
      <c r="O73" s="276">
        <v>6731</v>
      </c>
      <c r="P73" s="277"/>
      <c r="Q73" s="276"/>
      <c r="R73" s="277">
        <f t="shared" si="44"/>
        <v>13453</v>
      </c>
      <c r="S73" s="278">
        <f t="shared" si="45"/>
        <v>0.002281641730520015</v>
      </c>
      <c r="T73" s="289">
        <v>7129</v>
      </c>
      <c r="U73" s="276">
        <v>6760</v>
      </c>
      <c r="V73" s="277">
        <v>398</v>
      </c>
      <c r="W73" s="276">
        <v>409</v>
      </c>
      <c r="X73" s="277">
        <f t="shared" si="46"/>
        <v>14696</v>
      </c>
      <c r="Y73" s="280">
        <f t="shared" si="47"/>
        <v>-0.08458083832335328</v>
      </c>
    </row>
    <row r="74" spans="1:25" ht="19.5" customHeight="1">
      <c r="A74" s="274" t="s">
        <v>208</v>
      </c>
      <c r="B74" s="275">
        <v>289</v>
      </c>
      <c r="C74" s="276">
        <v>272</v>
      </c>
      <c r="D74" s="277">
        <v>0</v>
      </c>
      <c r="E74" s="276">
        <v>0</v>
      </c>
      <c r="F74" s="277">
        <f t="shared" si="40"/>
        <v>561</v>
      </c>
      <c r="G74" s="278">
        <f t="shared" si="41"/>
        <v>0.0005436994824678723</v>
      </c>
      <c r="H74" s="275">
        <v>339</v>
      </c>
      <c r="I74" s="276">
        <v>265</v>
      </c>
      <c r="J74" s="277">
        <v>0</v>
      </c>
      <c r="K74" s="276">
        <v>0</v>
      </c>
      <c r="L74" s="277">
        <f t="shared" si="42"/>
        <v>604</v>
      </c>
      <c r="M74" s="279">
        <f t="shared" si="43"/>
        <v>-0.07119205298013243</v>
      </c>
      <c r="N74" s="275">
        <v>1611</v>
      </c>
      <c r="O74" s="276">
        <v>1729</v>
      </c>
      <c r="P74" s="277">
        <v>0</v>
      </c>
      <c r="Q74" s="276">
        <v>0</v>
      </c>
      <c r="R74" s="277">
        <f t="shared" si="44"/>
        <v>3340</v>
      </c>
      <c r="S74" s="278">
        <f t="shared" si="45"/>
        <v>0.0005664672102829742</v>
      </c>
      <c r="T74" s="289">
        <v>1316</v>
      </c>
      <c r="U74" s="276">
        <v>1413</v>
      </c>
      <c r="V74" s="277">
        <v>0</v>
      </c>
      <c r="W74" s="276">
        <v>0</v>
      </c>
      <c r="X74" s="277">
        <f t="shared" si="46"/>
        <v>2729</v>
      </c>
      <c r="Y74" s="280">
        <f t="shared" si="47"/>
        <v>0.2238915353609381</v>
      </c>
    </row>
    <row r="75" spans="1:25" ht="19.5" customHeight="1">
      <c r="A75" s="274" t="s">
        <v>194</v>
      </c>
      <c r="B75" s="275">
        <v>326</v>
      </c>
      <c r="C75" s="276">
        <v>137</v>
      </c>
      <c r="D75" s="277">
        <v>0</v>
      </c>
      <c r="E75" s="276">
        <v>0</v>
      </c>
      <c r="F75" s="277">
        <f t="shared" si="40"/>
        <v>463</v>
      </c>
      <c r="G75" s="278">
        <f t="shared" si="41"/>
        <v>0.00044872167626136344</v>
      </c>
      <c r="H75" s="275">
        <v>260</v>
      </c>
      <c r="I75" s="276">
        <v>384</v>
      </c>
      <c r="J75" s="277"/>
      <c r="K75" s="276"/>
      <c r="L75" s="277">
        <f t="shared" si="42"/>
        <v>644</v>
      </c>
      <c r="M75" s="279">
        <f t="shared" si="43"/>
        <v>-0.28105590062111796</v>
      </c>
      <c r="N75" s="275">
        <v>1941</v>
      </c>
      <c r="O75" s="276">
        <v>1456</v>
      </c>
      <c r="P75" s="277"/>
      <c r="Q75" s="276"/>
      <c r="R75" s="277">
        <f t="shared" si="44"/>
        <v>3397</v>
      </c>
      <c r="S75" s="278">
        <f t="shared" si="45"/>
        <v>0.0005761344650692405</v>
      </c>
      <c r="T75" s="289">
        <v>1194</v>
      </c>
      <c r="U75" s="276">
        <v>1678</v>
      </c>
      <c r="V75" s="277"/>
      <c r="W75" s="276"/>
      <c r="X75" s="277">
        <f t="shared" si="46"/>
        <v>2872</v>
      </c>
      <c r="Y75" s="280">
        <f t="shared" si="47"/>
        <v>0.18279944289693595</v>
      </c>
    </row>
    <row r="76" spans="1:25" ht="19.5" customHeight="1">
      <c r="A76" s="274" t="s">
        <v>193</v>
      </c>
      <c r="B76" s="275">
        <v>118</v>
      </c>
      <c r="C76" s="276">
        <v>253</v>
      </c>
      <c r="D76" s="277">
        <v>0</v>
      </c>
      <c r="E76" s="276">
        <v>0</v>
      </c>
      <c r="F76" s="277">
        <f t="shared" si="40"/>
        <v>371</v>
      </c>
      <c r="G76" s="278">
        <f t="shared" si="41"/>
        <v>0.0003595588377817836</v>
      </c>
      <c r="H76" s="275">
        <v>262</v>
      </c>
      <c r="I76" s="276">
        <v>324</v>
      </c>
      <c r="J76" s="277"/>
      <c r="K76" s="276"/>
      <c r="L76" s="277">
        <f t="shared" si="42"/>
        <v>586</v>
      </c>
      <c r="M76" s="279">
        <f t="shared" si="43"/>
        <v>-0.36689419795221845</v>
      </c>
      <c r="N76" s="275">
        <v>1016</v>
      </c>
      <c r="O76" s="276">
        <v>1337</v>
      </c>
      <c r="P76" s="277"/>
      <c r="Q76" s="276"/>
      <c r="R76" s="277">
        <f t="shared" si="44"/>
        <v>2353</v>
      </c>
      <c r="S76" s="278">
        <f t="shared" si="45"/>
        <v>0.0003990710616155204</v>
      </c>
      <c r="T76" s="289">
        <v>934</v>
      </c>
      <c r="U76" s="276">
        <v>1138</v>
      </c>
      <c r="V76" s="277"/>
      <c r="W76" s="276"/>
      <c r="X76" s="277">
        <f t="shared" si="46"/>
        <v>2072</v>
      </c>
      <c r="Y76" s="280">
        <f t="shared" si="47"/>
        <v>0.13561776061776065</v>
      </c>
    </row>
    <row r="77" spans="1:25" ht="19.5" customHeight="1">
      <c r="A77" s="274" t="s">
        <v>181</v>
      </c>
      <c r="B77" s="275">
        <v>253</v>
      </c>
      <c r="C77" s="276">
        <v>104</v>
      </c>
      <c r="D77" s="277">
        <v>0</v>
      </c>
      <c r="E77" s="276">
        <v>0</v>
      </c>
      <c r="F77" s="277">
        <f t="shared" si="40"/>
        <v>357</v>
      </c>
      <c r="G77" s="278">
        <f t="shared" si="41"/>
        <v>0.0003459905797522824</v>
      </c>
      <c r="H77" s="275">
        <v>68</v>
      </c>
      <c r="I77" s="276">
        <v>26</v>
      </c>
      <c r="J77" s="277"/>
      <c r="K77" s="276"/>
      <c r="L77" s="277">
        <f t="shared" si="42"/>
        <v>94</v>
      </c>
      <c r="M77" s="279">
        <f t="shared" si="43"/>
        <v>2.797872340425532</v>
      </c>
      <c r="N77" s="275">
        <v>638</v>
      </c>
      <c r="O77" s="276">
        <v>349</v>
      </c>
      <c r="P77" s="277"/>
      <c r="Q77" s="276"/>
      <c r="R77" s="277">
        <f t="shared" si="44"/>
        <v>987</v>
      </c>
      <c r="S77" s="278">
        <f t="shared" si="45"/>
        <v>0.00016739614866745372</v>
      </c>
      <c r="T77" s="289">
        <v>188</v>
      </c>
      <c r="U77" s="276">
        <v>162</v>
      </c>
      <c r="V77" s="277"/>
      <c r="W77" s="276"/>
      <c r="X77" s="277">
        <f t="shared" si="46"/>
        <v>350</v>
      </c>
      <c r="Y77" s="280">
        <f t="shared" si="47"/>
        <v>1.8199999999999998</v>
      </c>
    </row>
    <row r="78" spans="1:25" ht="19.5" customHeight="1" thickBot="1">
      <c r="A78" s="274" t="s">
        <v>171</v>
      </c>
      <c r="B78" s="275">
        <v>22</v>
      </c>
      <c r="C78" s="276">
        <v>8</v>
      </c>
      <c r="D78" s="277">
        <v>5</v>
      </c>
      <c r="E78" s="276">
        <v>3</v>
      </c>
      <c r="F78" s="277">
        <f t="shared" si="40"/>
        <v>38</v>
      </c>
      <c r="G78" s="278">
        <f t="shared" si="41"/>
        <v>3.6828128937217735E-05</v>
      </c>
      <c r="H78" s="275">
        <v>1065</v>
      </c>
      <c r="I78" s="276">
        <v>985</v>
      </c>
      <c r="J78" s="277">
        <v>6</v>
      </c>
      <c r="K78" s="276">
        <v>0</v>
      </c>
      <c r="L78" s="277">
        <f t="shared" si="42"/>
        <v>2056</v>
      </c>
      <c r="M78" s="279">
        <f t="shared" si="43"/>
        <v>-0.9815175097276264</v>
      </c>
      <c r="N78" s="275">
        <v>1633</v>
      </c>
      <c r="O78" s="276">
        <v>1516</v>
      </c>
      <c r="P78" s="277">
        <v>159</v>
      </c>
      <c r="Q78" s="276">
        <v>209</v>
      </c>
      <c r="R78" s="277">
        <f t="shared" si="44"/>
        <v>3517</v>
      </c>
      <c r="S78" s="278">
        <f t="shared" si="45"/>
        <v>0.0005964865804087485</v>
      </c>
      <c r="T78" s="289">
        <v>6946</v>
      </c>
      <c r="U78" s="276">
        <v>6824</v>
      </c>
      <c r="V78" s="277">
        <v>204</v>
      </c>
      <c r="W78" s="276">
        <v>178</v>
      </c>
      <c r="X78" s="277">
        <f t="shared" si="46"/>
        <v>14152</v>
      </c>
      <c r="Y78" s="280">
        <f t="shared" si="47"/>
        <v>-0.7514838892029395</v>
      </c>
    </row>
    <row r="79" spans="1:25" s="111" customFormat="1" ht="19.5" customHeight="1" thickBot="1">
      <c r="A79" s="141" t="s">
        <v>50</v>
      </c>
      <c r="B79" s="138">
        <v>3203</v>
      </c>
      <c r="C79" s="137">
        <v>3180</v>
      </c>
      <c r="D79" s="136">
        <v>0</v>
      </c>
      <c r="E79" s="137">
        <v>0</v>
      </c>
      <c r="F79" s="136">
        <f t="shared" si="40"/>
        <v>6383</v>
      </c>
      <c r="G79" s="139">
        <f t="shared" si="41"/>
        <v>0.006186156500164758</v>
      </c>
      <c r="H79" s="138">
        <v>3326</v>
      </c>
      <c r="I79" s="137">
        <v>2743</v>
      </c>
      <c r="J79" s="136">
        <v>0</v>
      </c>
      <c r="K79" s="137">
        <v>0</v>
      </c>
      <c r="L79" s="136">
        <f t="shared" si="42"/>
        <v>6069</v>
      </c>
      <c r="M79" s="140">
        <f t="shared" si="43"/>
        <v>0.05173834239578179</v>
      </c>
      <c r="N79" s="138">
        <v>16237</v>
      </c>
      <c r="O79" s="137">
        <v>15730</v>
      </c>
      <c r="P79" s="136">
        <v>0</v>
      </c>
      <c r="Q79" s="137">
        <v>0</v>
      </c>
      <c r="R79" s="136">
        <f t="shared" si="44"/>
        <v>31967</v>
      </c>
      <c r="S79" s="139">
        <f t="shared" si="45"/>
        <v>0.005421633925483783</v>
      </c>
      <c r="T79" s="138">
        <v>17367</v>
      </c>
      <c r="U79" s="137">
        <v>13895</v>
      </c>
      <c r="V79" s="136">
        <v>1</v>
      </c>
      <c r="W79" s="137">
        <v>2</v>
      </c>
      <c r="X79" s="136">
        <f t="shared" si="46"/>
        <v>31265</v>
      </c>
      <c r="Y79" s="133">
        <f t="shared" si="47"/>
        <v>0.022453222453222343</v>
      </c>
    </row>
    <row r="80" ht="7.5" customHeight="1" thickTop="1">
      <c r="A80" s="79"/>
    </row>
    <row r="81" ht="14.25">
      <c r="A81" s="79" t="s">
        <v>61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80:Y65536 M80:M65536 Y3 M3">
    <cfRule type="cellIs" priority="3" dxfId="95" operator="lessThan" stopIfTrue="1">
      <formula>0</formula>
    </cfRule>
  </conditionalFormatting>
  <conditionalFormatting sqref="Y9:Y79 M9:M79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2"/>
  <sheetViews>
    <sheetView showGridLines="0" zoomScale="85" zoomScaleNormal="85" zoomScalePageLayoutView="0" workbookViewId="0" topLeftCell="A1">
      <selection activeCell="X1" sqref="X1:Y1"/>
    </sheetView>
  </sheetViews>
  <sheetFormatPr defaultColWidth="8.00390625" defaultRowHeight="15"/>
  <cols>
    <col min="1" max="1" width="19.57421875" style="86" customWidth="1"/>
    <col min="2" max="2" width="8.28125" style="86" customWidth="1"/>
    <col min="3" max="3" width="9.7109375" style="86" bestFit="1" customWidth="1"/>
    <col min="4" max="4" width="8.00390625" style="86" bestFit="1" customWidth="1"/>
    <col min="5" max="5" width="9.140625" style="86" customWidth="1"/>
    <col min="6" max="6" width="8.57421875" style="86" bestFit="1" customWidth="1"/>
    <col min="7" max="7" width="9.00390625" style="86" bestFit="1" customWidth="1"/>
    <col min="8" max="8" width="8.28125" style="86" customWidth="1"/>
    <col min="9" max="9" width="9.7109375" style="86" bestFit="1" customWidth="1"/>
    <col min="10" max="10" width="7.8515625" style="86" customWidth="1"/>
    <col min="11" max="11" width="9.00390625" style="86" customWidth="1"/>
    <col min="12" max="12" width="8.421875" style="86" customWidth="1"/>
    <col min="13" max="13" width="9.140625" style="86" customWidth="1"/>
    <col min="14" max="14" width="9.28125" style="86" bestFit="1" customWidth="1"/>
    <col min="15" max="15" width="9.421875" style="86" customWidth="1"/>
    <col min="16" max="16" width="8.00390625" style="86" customWidth="1"/>
    <col min="17" max="17" width="9.28125" style="86" customWidth="1"/>
    <col min="18" max="18" width="9.8515625" style="86" bestFit="1" customWidth="1"/>
    <col min="19" max="19" width="9.57421875" style="86" customWidth="1"/>
    <col min="20" max="20" width="10.140625" style="86" customWidth="1"/>
    <col min="21" max="21" width="9.421875" style="86" customWidth="1"/>
    <col min="22" max="22" width="8.57421875" style="86" bestFit="1" customWidth="1"/>
    <col min="23" max="23" width="9.00390625" style="86" customWidth="1"/>
    <col min="24" max="24" width="9.8515625" style="86" bestFit="1" customWidth="1"/>
    <col min="25" max="25" width="9.28125" style="86" bestFit="1" customWidth="1"/>
    <col min="26" max="16384" width="8.00390625" style="86" customWidth="1"/>
  </cols>
  <sheetData>
    <row r="1" spans="24:25" ht="18.75" thickBot="1">
      <c r="X1" s="518" t="s">
        <v>26</v>
      </c>
      <c r="Y1" s="519"/>
    </row>
    <row r="2" ht="5.25" customHeight="1" thickBot="1"/>
    <row r="3" spans="1:25" ht="24.75" customHeight="1" thickTop="1">
      <c r="A3" s="576" t="s">
        <v>64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8"/>
    </row>
    <row r="4" spans="1:25" ht="21" customHeight="1" thickBot="1">
      <c r="A4" s="587" t="s">
        <v>42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</row>
    <row r="5" spans="1:25" s="132" customFormat="1" ht="15.75" customHeight="1" thickBot="1" thickTop="1">
      <c r="A5" s="605" t="s">
        <v>56</v>
      </c>
      <c r="B5" s="593" t="s">
        <v>34</v>
      </c>
      <c r="C5" s="594"/>
      <c r="D5" s="594"/>
      <c r="E5" s="594"/>
      <c r="F5" s="594"/>
      <c r="G5" s="594"/>
      <c r="H5" s="594"/>
      <c r="I5" s="594"/>
      <c r="J5" s="595"/>
      <c r="K5" s="595"/>
      <c r="L5" s="595"/>
      <c r="M5" s="596"/>
      <c r="N5" s="593" t="s">
        <v>33</v>
      </c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7"/>
    </row>
    <row r="6" spans="1:25" s="99" customFormat="1" ht="26.25" customHeight="1" thickBot="1">
      <c r="A6" s="606"/>
      <c r="B6" s="582" t="s">
        <v>153</v>
      </c>
      <c r="C6" s="583"/>
      <c r="D6" s="583"/>
      <c r="E6" s="583"/>
      <c r="F6" s="583"/>
      <c r="G6" s="579" t="s">
        <v>32</v>
      </c>
      <c r="H6" s="582" t="s">
        <v>154</v>
      </c>
      <c r="I6" s="583"/>
      <c r="J6" s="583"/>
      <c r="K6" s="583"/>
      <c r="L6" s="583"/>
      <c r="M6" s="590" t="s">
        <v>31</v>
      </c>
      <c r="N6" s="582" t="s">
        <v>155</v>
      </c>
      <c r="O6" s="583"/>
      <c r="P6" s="583"/>
      <c r="Q6" s="583"/>
      <c r="R6" s="583"/>
      <c r="S6" s="579" t="s">
        <v>32</v>
      </c>
      <c r="T6" s="582" t="s">
        <v>156</v>
      </c>
      <c r="U6" s="583"/>
      <c r="V6" s="583"/>
      <c r="W6" s="583"/>
      <c r="X6" s="583"/>
      <c r="Y6" s="584" t="s">
        <v>31</v>
      </c>
    </row>
    <row r="7" spans="1:25" s="99" customFormat="1" ht="26.25" customHeight="1">
      <c r="A7" s="607"/>
      <c r="B7" s="517" t="s">
        <v>20</v>
      </c>
      <c r="C7" s="513"/>
      <c r="D7" s="512" t="s">
        <v>19</v>
      </c>
      <c r="E7" s="513"/>
      <c r="F7" s="604" t="s">
        <v>15</v>
      </c>
      <c r="G7" s="580"/>
      <c r="H7" s="517" t="s">
        <v>20</v>
      </c>
      <c r="I7" s="513"/>
      <c r="J7" s="512" t="s">
        <v>19</v>
      </c>
      <c r="K7" s="513"/>
      <c r="L7" s="604" t="s">
        <v>15</v>
      </c>
      <c r="M7" s="591"/>
      <c r="N7" s="517" t="s">
        <v>20</v>
      </c>
      <c r="O7" s="513"/>
      <c r="P7" s="512" t="s">
        <v>19</v>
      </c>
      <c r="Q7" s="513"/>
      <c r="R7" s="604" t="s">
        <v>15</v>
      </c>
      <c r="S7" s="580"/>
      <c r="T7" s="517" t="s">
        <v>20</v>
      </c>
      <c r="U7" s="513"/>
      <c r="V7" s="512" t="s">
        <v>19</v>
      </c>
      <c r="W7" s="513"/>
      <c r="X7" s="604" t="s">
        <v>15</v>
      </c>
      <c r="Y7" s="585"/>
    </row>
    <row r="8" spans="1:25" s="128" customFormat="1" ht="27" thickBot="1">
      <c r="A8" s="608"/>
      <c r="B8" s="131" t="s">
        <v>29</v>
      </c>
      <c r="C8" s="129" t="s">
        <v>28</v>
      </c>
      <c r="D8" s="130" t="s">
        <v>29</v>
      </c>
      <c r="E8" s="129" t="s">
        <v>28</v>
      </c>
      <c r="F8" s="575"/>
      <c r="G8" s="581"/>
      <c r="H8" s="131" t="s">
        <v>29</v>
      </c>
      <c r="I8" s="129" t="s">
        <v>28</v>
      </c>
      <c r="J8" s="130" t="s">
        <v>29</v>
      </c>
      <c r="K8" s="129" t="s">
        <v>28</v>
      </c>
      <c r="L8" s="575"/>
      <c r="M8" s="592"/>
      <c r="N8" s="131" t="s">
        <v>29</v>
      </c>
      <c r="O8" s="129" t="s">
        <v>28</v>
      </c>
      <c r="P8" s="130" t="s">
        <v>29</v>
      </c>
      <c r="Q8" s="129" t="s">
        <v>28</v>
      </c>
      <c r="R8" s="575"/>
      <c r="S8" s="581"/>
      <c r="T8" s="131" t="s">
        <v>29</v>
      </c>
      <c r="U8" s="129" t="s">
        <v>28</v>
      </c>
      <c r="V8" s="130" t="s">
        <v>29</v>
      </c>
      <c r="W8" s="129" t="s">
        <v>28</v>
      </c>
      <c r="X8" s="575"/>
      <c r="Y8" s="586"/>
    </row>
    <row r="9" spans="1:25" s="127" customFormat="1" ht="18" customHeight="1" thickBot="1" thickTop="1">
      <c r="A9" s="174" t="s">
        <v>22</v>
      </c>
      <c r="B9" s="172">
        <f>B10+B21+B35+B45+B55+B59</f>
        <v>22046.979999999996</v>
      </c>
      <c r="C9" s="171">
        <f>C10+C21+C35+C45+C55+C59</f>
        <v>13116.366000000002</v>
      </c>
      <c r="D9" s="170">
        <f>D10+D21+D35+D45+D55+D59</f>
        <v>11266.310000000001</v>
      </c>
      <c r="E9" s="171">
        <f>E10+E21+E35+E45+E55+E59</f>
        <v>5988.250000000001</v>
      </c>
      <c r="F9" s="170">
        <f aca="true" t="shared" si="0" ref="F9:F20">SUM(B9:E9)</f>
        <v>52417.906</v>
      </c>
      <c r="G9" s="173">
        <f aca="true" t="shared" si="1" ref="G9:G20">F9/$F$9</f>
        <v>1</v>
      </c>
      <c r="H9" s="172">
        <f>H10+H21+H35+H45+H55+H59</f>
        <v>24984.323</v>
      </c>
      <c r="I9" s="171">
        <f>I10+I21+I35+I45+I55+I59</f>
        <v>13734.576000000001</v>
      </c>
      <c r="J9" s="170">
        <f>J10+J21+J35+J45+J55+J59</f>
        <v>5563.000000000001</v>
      </c>
      <c r="K9" s="171">
        <f>K10+K21+K35+K45+K55+K59</f>
        <v>2170.1659999999997</v>
      </c>
      <c r="L9" s="170">
        <f aca="true" t="shared" si="2" ref="L9:L20">SUM(H9:K9)</f>
        <v>46452.065</v>
      </c>
      <c r="M9" s="231">
        <f aca="true" t="shared" si="3" ref="M9:M23">IF(ISERROR(F9/L9-1),"         /0",(F9/L9-1))</f>
        <v>0.12843004934226276</v>
      </c>
      <c r="N9" s="172">
        <f>N10+N21+N35+N45+N55+N59</f>
        <v>139523.701</v>
      </c>
      <c r="O9" s="171">
        <f>O10+O21+O35+O45+O55+O59</f>
        <v>75875.87800000003</v>
      </c>
      <c r="P9" s="170">
        <f>P10+P21+P35+P45+P55+P59</f>
        <v>79439.44700000001</v>
      </c>
      <c r="Q9" s="171">
        <f>Q10+Q21+Q35+Q45+Q55+Q59</f>
        <v>30716.444</v>
      </c>
      <c r="R9" s="170">
        <f aca="true" t="shared" si="4" ref="R9:R20">SUM(N9:Q9)</f>
        <v>325555.4700000001</v>
      </c>
      <c r="S9" s="173">
        <f aca="true" t="shared" si="5" ref="S9:S20">R9/$R$9</f>
        <v>1</v>
      </c>
      <c r="T9" s="172">
        <f>T10+T21+T35+T45+T55+T59</f>
        <v>158202.335</v>
      </c>
      <c r="U9" s="171">
        <f>U10+U21+U35+U45+U55+U59</f>
        <v>80923.09400000001</v>
      </c>
      <c r="V9" s="170">
        <f>V10+V21+V35+V45+V55+V59</f>
        <v>43208.46897000001</v>
      </c>
      <c r="W9" s="171">
        <f>W10+W21+W35+W45+W55+W59</f>
        <v>13808.996</v>
      </c>
      <c r="X9" s="170">
        <f aca="true" t="shared" si="6" ref="X9:X20">SUM(T9:W9)</f>
        <v>296142.89397</v>
      </c>
      <c r="Y9" s="169">
        <f>IF(ISERROR(R9/X9-1),"         /0",(R9/X9-1))</f>
        <v>0.09931886474027518</v>
      </c>
    </row>
    <row r="10" spans="1:25" s="119" customFormat="1" ht="19.5" customHeight="1" thickTop="1">
      <c r="A10" s="168" t="s">
        <v>55</v>
      </c>
      <c r="B10" s="165">
        <f>SUM(B11:B20)</f>
        <v>12802.669</v>
      </c>
      <c r="C10" s="164">
        <f>SUM(C11:C20)</f>
        <v>4332.57</v>
      </c>
      <c r="D10" s="163">
        <f>SUM(D11:D20)</f>
        <v>9340.220000000001</v>
      </c>
      <c r="E10" s="164">
        <f>SUM(E11:E20)</f>
        <v>4391.177000000001</v>
      </c>
      <c r="F10" s="163">
        <f t="shared" si="0"/>
        <v>30866.636000000002</v>
      </c>
      <c r="G10" s="166">
        <f t="shared" si="1"/>
        <v>0.5888567162526485</v>
      </c>
      <c r="H10" s="165">
        <f>SUM(H11:H20)</f>
        <v>17200.210000000003</v>
      </c>
      <c r="I10" s="164">
        <f>SUM(I11:I20)</f>
        <v>6009.298000000001</v>
      </c>
      <c r="J10" s="163">
        <f>SUM(J11:J20)</f>
        <v>5141.841</v>
      </c>
      <c r="K10" s="164">
        <f>SUM(K11:K20)</f>
        <v>1731.266</v>
      </c>
      <c r="L10" s="163">
        <f t="shared" si="2"/>
        <v>30082.615</v>
      </c>
      <c r="M10" s="167">
        <f t="shared" si="3"/>
        <v>0.026062262206925757</v>
      </c>
      <c r="N10" s="165">
        <f>SUM(N11:N20)</f>
        <v>86876.21299999999</v>
      </c>
      <c r="O10" s="164">
        <f>SUM(O11:O20)</f>
        <v>26878.139000000006</v>
      </c>
      <c r="P10" s="163">
        <f>SUM(P11:P20)</f>
        <v>69852.12900000002</v>
      </c>
      <c r="Q10" s="164">
        <f>SUM(Q11:Q20)</f>
        <v>24107.538</v>
      </c>
      <c r="R10" s="163">
        <f t="shared" si="4"/>
        <v>207714.01900000003</v>
      </c>
      <c r="S10" s="166">
        <f t="shared" si="5"/>
        <v>0.6380295775709128</v>
      </c>
      <c r="T10" s="165">
        <f>SUM(T11:T20)</f>
        <v>110893.66200000001</v>
      </c>
      <c r="U10" s="164">
        <f>SUM(U11:U20)</f>
        <v>34937.95100000001</v>
      </c>
      <c r="V10" s="163">
        <f>SUM(V11:V20)</f>
        <v>40268.88497000001</v>
      </c>
      <c r="W10" s="164">
        <f>SUM(W11:W20)</f>
        <v>12084.55</v>
      </c>
      <c r="X10" s="163">
        <f t="shared" si="6"/>
        <v>198185.04797</v>
      </c>
      <c r="Y10" s="162">
        <f aca="true" t="shared" si="7" ref="Y10:Y20">IF(ISERROR(R10/X10-1),"         /0",IF(R10/X10&gt;5,"  *  ",(R10/X10-1)))</f>
        <v>0.04808118032921671</v>
      </c>
    </row>
    <row r="11" spans="1:25" ht="19.5" customHeight="1">
      <c r="A11" s="267" t="s">
        <v>276</v>
      </c>
      <c r="B11" s="268">
        <v>8211.898</v>
      </c>
      <c r="C11" s="269">
        <v>2841.13</v>
      </c>
      <c r="D11" s="270">
        <v>6956.539</v>
      </c>
      <c r="E11" s="269">
        <v>3729.2830000000004</v>
      </c>
      <c r="F11" s="270">
        <f t="shared" si="0"/>
        <v>21738.85</v>
      </c>
      <c r="G11" s="271">
        <f t="shared" si="1"/>
        <v>0.4147218318869891</v>
      </c>
      <c r="H11" s="268">
        <v>10102.688999999998</v>
      </c>
      <c r="I11" s="269">
        <v>4277.388000000001</v>
      </c>
      <c r="J11" s="270">
        <v>3865.145</v>
      </c>
      <c r="K11" s="269">
        <v>1293.52</v>
      </c>
      <c r="L11" s="270">
        <f t="shared" si="2"/>
        <v>19538.742</v>
      </c>
      <c r="M11" s="272">
        <f t="shared" si="3"/>
        <v>0.11260233642472994</v>
      </c>
      <c r="N11" s="268">
        <v>56997.695</v>
      </c>
      <c r="O11" s="269">
        <v>17184.584000000003</v>
      </c>
      <c r="P11" s="270">
        <v>55615.65900000001</v>
      </c>
      <c r="Q11" s="269">
        <v>20288.847999999998</v>
      </c>
      <c r="R11" s="270">
        <f t="shared" si="4"/>
        <v>150086.78600000002</v>
      </c>
      <c r="S11" s="271">
        <f t="shared" si="5"/>
        <v>0.46101755255410076</v>
      </c>
      <c r="T11" s="268">
        <v>71174.62000000001</v>
      </c>
      <c r="U11" s="269">
        <v>24278.464000000007</v>
      </c>
      <c r="V11" s="270">
        <v>31078.182970000005</v>
      </c>
      <c r="W11" s="269">
        <v>9090.778999999999</v>
      </c>
      <c r="X11" s="270">
        <f t="shared" si="6"/>
        <v>135622.04597000004</v>
      </c>
      <c r="Y11" s="273">
        <f t="shared" si="7"/>
        <v>0.10665478408428974</v>
      </c>
    </row>
    <row r="12" spans="1:25" ht="19.5" customHeight="1">
      <c r="A12" s="274" t="s">
        <v>277</v>
      </c>
      <c r="B12" s="275">
        <v>3774.8509999999997</v>
      </c>
      <c r="C12" s="276">
        <v>33.586999999999996</v>
      </c>
      <c r="D12" s="277">
        <v>2034.0890000000002</v>
      </c>
      <c r="E12" s="276">
        <v>225.088</v>
      </c>
      <c r="F12" s="277">
        <f t="shared" si="0"/>
        <v>6067.615</v>
      </c>
      <c r="G12" s="278">
        <f t="shared" si="1"/>
        <v>0.1157546240019584</v>
      </c>
      <c r="H12" s="275">
        <v>5820.022</v>
      </c>
      <c r="I12" s="276">
        <v>300.83799999999997</v>
      </c>
      <c r="J12" s="277">
        <v>633.627</v>
      </c>
      <c r="K12" s="276">
        <v>20.501</v>
      </c>
      <c r="L12" s="277">
        <f t="shared" si="2"/>
        <v>6774.987999999999</v>
      </c>
      <c r="M12" s="279">
        <f t="shared" si="3"/>
        <v>-0.104409483824916</v>
      </c>
      <c r="N12" s="275">
        <v>25198.501</v>
      </c>
      <c r="O12" s="276">
        <v>1507.1200000000001</v>
      </c>
      <c r="P12" s="277">
        <v>12202.960000000001</v>
      </c>
      <c r="Q12" s="276">
        <v>1612.1470000000002</v>
      </c>
      <c r="R12" s="277">
        <f t="shared" si="4"/>
        <v>40520.727999999996</v>
      </c>
      <c r="S12" s="278">
        <f t="shared" si="5"/>
        <v>0.12446643270960855</v>
      </c>
      <c r="T12" s="275">
        <v>31139.039</v>
      </c>
      <c r="U12" s="276">
        <v>2419.895</v>
      </c>
      <c r="V12" s="277">
        <v>6174.575000000001</v>
      </c>
      <c r="W12" s="276">
        <v>420.811</v>
      </c>
      <c r="X12" s="277">
        <f t="shared" si="6"/>
        <v>40154.32000000001</v>
      </c>
      <c r="Y12" s="280">
        <f t="shared" si="7"/>
        <v>0.0091249957663333</v>
      </c>
    </row>
    <row r="13" spans="1:25" ht="19.5" customHeight="1">
      <c r="A13" s="274" t="s">
        <v>281</v>
      </c>
      <c r="B13" s="275">
        <v>258.846</v>
      </c>
      <c r="C13" s="276">
        <v>155.238</v>
      </c>
      <c r="D13" s="277">
        <v>0</v>
      </c>
      <c r="E13" s="276">
        <v>0</v>
      </c>
      <c r="F13" s="277">
        <f t="shared" si="0"/>
        <v>414.084</v>
      </c>
      <c r="G13" s="278">
        <f t="shared" si="1"/>
        <v>0.007899666957317981</v>
      </c>
      <c r="H13" s="275">
        <v>271.476</v>
      </c>
      <c r="I13" s="276">
        <v>144.406</v>
      </c>
      <c r="J13" s="277"/>
      <c r="K13" s="276"/>
      <c r="L13" s="277">
        <f t="shared" si="2"/>
        <v>415.882</v>
      </c>
      <c r="M13" s="279">
        <f>IF(ISERROR(F13/L13-1),"         /0",(F13/L13-1))</f>
        <v>-0.004323341717121676</v>
      </c>
      <c r="N13" s="275">
        <v>1864.9229999999998</v>
      </c>
      <c r="O13" s="276">
        <v>1060.71</v>
      </c>
      <c r="P13" s="277">
        <v>0</v>
      </c>
      <c r="Q13" s="276">
        <v>0</v>
      </c>
      <c r="R13" s="277">
        <f t="shared" si="4"/>
        <v>2925.633</v>
      </c>
      <c r="S13" s="278">
        <f t="shared" si="5"/>
        <v>0.00898658836848909</v>
      </c>
      <c r="T13" s="275">
        <v>1478.2669999999998</v>
      </c>
      <c r="U13" s="276">
        <v>802.03</v>
      </c>
      <c r="V13" s="277">
        <v>0</v>
      </c>
      <c r="W13" s="276">
        <v>0</v>
      </c>
      <c r="X13" s="277">
        <f t="shared" si="6"/>
        <v>2280.2969999999996</v>
      </c>
      <c r="Y13" s="280">
        <f t="shared" si="7"/>
        <v>0.283005240106881</v>
      </c>
    </row>
    <row r="14" spans="1:25" ht="19.5" customHeight="1">
      <c r="A14" s="274" t="s">
        <v>279</v>
      </c>
      <c r="B14" s="275">
        <v>18.024</v>
      </c>
      <c r="C14" s="276">
        <v>388.576</v>
      </c>
      <c r="D14" s="277">
        <v>0</v>
      </c>
      <c r="E14" s="276">
        <v>0</v>
      </c>
      <c r="F14" s="277">
        <f>SUM(B14:E14)</f>
        <v>406.6</v>
      </c>
      <c r="G14" s="278">
        <f>F14/$F$9</f>
        <v>0.007756891318779503</v>
      </c>
      <c r="H14" s="275">
        <v>21.377000000000002</v>
      </c>
      <c r="I14" s="276">
        <v>380.81</v>
      </c>
      <c r="J14" s="277"/>
      <c r="K14" s="276"/>
      <c r="L14" s="277">
        <f>SUM(H14:K14)</f>
        <v>402.187</v>
      </c>
      <c r="M14" s="279">
        <f>IF(ISERROR(F14/L14-1),"         /0",(F14/L14-1))</f>
        <v>0.010972507813529653</v>
      </c>
      <c r="N14" s="275">
        <v>103.97399999999999</v>
      </c>
      <c r="O14" s="276">
        <v>2071.235</v>
      </c>
      <c r="P14" s="277">
        <v>0</v>
      </c>
      <c r="Q14" s="276">
        <v>0</v>
      </c>
      <c r="R14" s="277">
        <f>SUM(N14:Q14)</f>
        <v>2175.2090000000003</v>
      </c>
      <c r="S14" s="278">
        <f>R14/$R$9</f>
        <v>0.006681531107433089</v>
      </c>
      <c r="T14" s="275">
        <v>121.15799999999999</v>
      </c>
      <c r="U14" s="276">
        <v>2183.668</v>
      </c>
      <c r="V14" s="277">
        <v>0</v>
      </c>
      <c r="W14" s="276">
        <v>0</v>
      </c>
      <c r="X14" s="277">
        <f>SUM(T14:W14)</f>
        <v>2304.826</v>
      </c>
      <c r="Y14" s="280">
        <f>IF(ISERROR(R14/X14-1),"         /0",IF(R14/X14&gt;5,"  *  ",(R14/X14-1)))</f>
        <v>-0.05623721703937723</v>
      </c>
    </row>
    <row r="15" spans="1:25" ht="19.5" customHeight="1">
      <c r="A15" s="274" t="s">
        <v>285</v>
      </c>
      <c r="B15" s="275">
        <v>230.725</v>
      </c>
      <c r="C15" s="276">
        <v>147.875</v>
      </c>
      <c r="D15" s="277">
        <v>0</v>
      </c>
      <c r="E15" s="276">
        <v>0</v>
      </c>
      <c r="F15" s="277">
        <f>SUM(B15:E15)</f>
        <v>378.6</v>
      </c>
      <c r="G15" s="278">
        <f>F15/$F$9</f>
        <v>0.007222722708533988</v>
      </c>
      <c r="H15" s="275">
        <v>126.045</v>
      </c>
      <c r="I15" s="276">
        <v>118.532</v>
      </c>
      <c r="J15" s="277"/>
      <c r="K15" s="276"/>
      <c r="L15" s="277">
        <f>SUM(H15:K15)</f>
        <v>244.577</v>
      </c>
      <c r="M15" s="279">
        <f>IF(ISERROR(F15/L15-1),"         /0",(F15/L15-1))</f>
        <v>0.5479787551568627</v>
      </c>
      <c r="N15" s="275">
        <v>1270.6789999999999</v>
      </c>
      <c r="O15" s="276">
        <v>759.419</v>
      </c>
      <c r="P15" s="277">
        <v>94.301</v>
      </c>
      <c r="Q15" s="276">
        <v>24.586</v>
      </c>
      <c r="R15" s="277">
        <f>SUM(N15:Q15)</f>
        <v>2148.9849999999997</v>
      </c>
      <c r="S15" s="278">
        <f>R15/$R$9</f>
        <v>0.00660097955042807</v>
      </c>
      <c r="T15" s="275">
        <v>857.4369999999999</v>
      </c>
      <c r="U15" s="276">
        <v>769.9060000000001</v>
      </c>
      <c r="V15" s="277"/>
      <c r="W15" s="276">
        <v>0</v>
      </c>
      <c r="X15" s="277">
        <f>SUM(T15:W15)</f>
        <v>1627.3429999999998</v>
      </c>
      <c r="Y15" s="280">
        <f>IF(ISERROR(R15/X15-1),"         /0",IF(R15/X15&gt;5,"  *  ",(R15/X15-1)))</f>
        <v>0.3205482802334849</v>
      </c>
    </row>
    <row r="16" spans="1:25" ht="19.5" customHeight="1">
      <c r="A16" s="274" t="s">
        <v>283</v>
      </c>
      <c r="B16" s="275">
        <v>34.387</v>
      </c>
      <c r="C16" s="276">
        <v>295.46299999999997</v>
      </c>
      <c r="D16" s="277">
        <v>0</v>
      </c>
      <c r="E16" s="276">
        <v>0</v>
      </c>
      <c r="F16" s="277">
        <f>SUM(B16:E16)</f>
        <v>329.84999999999997</v>
      </c>
      <c r="G16" s="278">
        <f>F16/$F$9</f>
        <v>0.006292697003195815</v>
      </c>
      <c r="H16" s="275">
        <v>27.352</v>
      </c>
      <c r="I16" s="276">
        <v>204.89600000000002</v>
      </c>
      <c r="J16" s="277"/>
      <c r="K16" s="276"/>
      <c r="L16" s="277">
        <f>SUM(H16:K16)</f>
        <v>232.24800000000002</v>
      </c>
      <c r="M16" s="279">
        <f>IF(ISERROR(F16/L16-1),"         /0",(F16/L16-1))</f>
        <v>0.4202490441252451</v>
      </c>
      <c r="N16" s="275">
        <v>166.39000000000001</v>
      </c>
      <c r="O16" s="276">
        <v>1693.414</v>
      </c>
      <c r="P16" s="277">
        <v>0</v>
      </c>
      <c r="Q16" s="276"/>
      <c r="R16" s="277">
        <f>SUM(N16:Q16)</f>
        <v>1859.804</v>
      </c>
      <c r="S16" s="278">
        <f>R16/$R$9</f>
        <v>0.005712710033715605</v>
      </c>
      <c r="T16" s="275">
        <v>157.122</v>
      </c>
      <c r="U16" s="276">
        <v>1301.5559999999998</v>
      </c>
      <c r="V16" s="277">
        <v>0</v>
      </c>
      <c r="W16" s="276">
        <v>0</v>
      </c>
      <c r="X16" s="277">
        <f>SUM(T16:W16)</f>
        <v>1458.6779999999999</v>
      </c>
      <c r="Y16" s="280">
        <f>IF(ISERROR(R16/X16-1),"         /0",IF(R16/X16&gt;5,"  *  ",(R16/X16-1)))</f>
        <v>0.2749928359788796</v>
      </c>
    </row>
    <row r="17" spans="1:25" ht="19.5" customHeight="1">
      <c r="A17" s="274" t="s">
        <v>291</v>
      </c>
      <c r="B17" s="275">
        <v>54.707</v>
      </c>
      <c r="C17" s="276">
        <v>2.506</v>
      </c>
      <c r="D17" s="277">
        <v>0</v>
      </c>
      <c r="E17" s="276">
        <v>219.014</v>
      </c>
      <c r="F17" s="277">
        <f>SUM(B17:E17)</f>
        <v>276.22700000000003</v>
      </c>
      <c r="G17" s="278">
        <f>F17/$F$9</f>
        <v>0.005269706882224559</v>
      </c>
      <c r="H17" s="275">
        <v>46.267</v>
      </c>
      <c r="I17" s="276">
        <v>3.133</v>
      </c>
      <c r="J17" s="277"/>
      <c r="K17" s="276"/>
      <c r="L17" s="277">
        <f>SUM(H17:K17)</f>
        <v>49.400000000000006</v>
      </c>
      <c r="M17" s="279">
        <f>IF(ISERROR(F17/L17-1),"         /0",(F17/L17-1))</f>
        <v>4.591639676113361</v>
      </c>
      <c r="N17" s="275">
        <v>320.45799999999997</v>
      </c>
      <c r="O17" s="276">
        <v>22.108</v>
      </c>
      <c r="P17" s="277"/>
      <c r="Q17" s="276">
        <v>1124.27</v>
      </c>
      <c r="R17" s="277">
        <f>SUM(N17:Q17)</f>
        <v>1466.836</v>
      </c>
      <c r="S17" s="278">
        <f>R17/$R$9</f>
        <v>0.004505640774519929</v>
      </c>
      <c r="T17" s="275">
        <v>282.389</v>
      </c>
      <c r="U17" s="276">
        <v>19.394</v>
      </c>
      <c r="V17" s="277"/>
      <c r="W17" s="276"/>
      <c r="X17" s="277">
        <f>SUM(T17:W17)</f>
        <v>301.783</v>
      </c>
      <c r="Y17" s="280">
        <f>IF(ISERROR(R17/X17-1),"         /0",IF(R17/X17&gt;5,"  *  ",(R17/X17-1)))</f>
        <v>3.86056537313235</v>
      </c>
    </row>
    <row r="18" spans="1:25" ht="19.5" customHeight="1">
      <c r="A18" s="274" t="s">
        <v>290</v>
      </c>
      <c r="B18" s="275">
        <v>36.419</v>
      </c>
      <c r="C18" s="276">
        <v>109.412</v>
      </c>
      <c r="D18" s="277">
        <v>0</v>
      </c>
      <c r="E18" s="276">
        <v>0</v>
      </c>
      <c r="F18" s="277">
        <f t="shared" si="0"/>
        <v>145.83100000000002</v>
      </c>
      <c r="G18" s="278">
        <f t="shared" si="1"/>
        <v>0.0027820836643111997</v>
      </c>
      <c r="H18" s="275">
        <v>127.14500000000001</v>
      </c>
      <c r="I18" s="276">
        <v>110.18</v>
      </c>
      <c r="J18" s="277"/>
      <c r="K18" s="276"/>
      <c r="L18" s="277">
        <f t="shared" si="2"/>
        <v>237.32500000000002</v>
      </c>
      <c r="M18" s="279">
        <f t="shared" si="3"/>
        <v>-0.385521963552091</v>
      </c>
      <c r="N18" s="275">
        <v>210.41099999999997</v>
      </c>
      <c r="O18" s="276">
        <v>502.115</v>
      </c>
      <c r="P18" s="277"/>
      <c r="Q18" s="276"/>
      <c r="R18" s="277">
        <f t="shared" si="4"/>
        <v>712.526</v>
      </c>
      <c r="S18" s="278">
        <f t="shared" si="5"/>
        <v>0.0021886469915556933</v>
      </c>
      <c r="T18" s="275">
        <v>687.7239999999999</v>
      </c>
      <c r="U18" s="276">
        <v>547.4080000000001</v>
      </c>
      <c r="V18" s="277"/>
      <c r="W18" s="276"/>
      <c r="X18" s="277">
        <f t="shared" si="6"/>
        <v>1235.132</v>
      </c>
      <c r="Y18" s="280">
        <f t="shared" si="7"/>
        <v>-0.423117529138586</v>
      </c>
    </row>
    <row r="19" spans="1:25" ht="19.5" customHeight="1">
      <c r="A19" s="274" t="s">
        <v>278</v>
      </c>
      <c r="B19" s="275">
        <v>0.72</v>
      </c>
      <c r="C19" s="276">
        <v>0</v>
      </c>
      <c r="D19" s="277">
        <v>94.16</v>
      </c>
      <c r="E19" s="276">
        <v>0</v>
      </c>
      <c r="F19" s="277">
        <f t="shared" si="0"/>
        <v>94.88</v>
      </c>
      <c r="G19" s="278">
        <f t="shared" si="1"/>
        <v>0.0018100684907176566</v>
      </c>
      <c r="H19" s="275">
        <v>0.318</v>
      </c>
      <c r="I19" s="276">
        <v>0</v>
      </c>
      <c r="J19" s="277"/>
      <c r="K19" s="276"/>
      <c r="L19" s="277">
        <f t="shared" si="2"/>
        <v>0.318</v>
      </c>
      <c r="M19" s="279" t="s">
        <v>45</v>
      </c>
      <c r="N19" s="275">
        <v>4.4750000000000005</v>
      </c>
      <c r="O19" s="276">
        <v>0</v>
      </c>
      <c r="P19" s="277">
        <v>94.16</v>
      </c>
      <c r="Q19" s="276">
        <v>0</v>
      </c>
      <c r="R19" s="277">
        <f t="shared" si="4"/>
        <v>98.63499999999999</v>
      </c>
      <c r="S19" s="278">
        <f t="shared" si="5"/>
        <v>0.00030297448235165565</v>
      </c>
      <c r="T19" s="275">
        <v>1.576</v>
      </c>
      <c r="U19" s="276">
        <v>0.01</v>
      </c>
      <c r="V19" s="277"/>
      <c r="W19" s="276">
        <v>0</v>
      </c>
      <c r="X19" s="277">
        <f t="shared" si="6"/>
        <v>1.586</v>
      </c>
      <c r="Y19" s="280" t="str">
        <f t="shared" si="7"/>
        <v>  *  </v>
      </c>
    </row>
    <row r="20" spans="1:25" ht="19.5" customHeight="1" thickBot="1">
      <c r="A20" s="274" t="s">
        <v>275</v>
      </c>
      <c r="B20" s="275">
        <v>182.092</v>
      </c>
      <c r="C20" s="276">
        <v>358.78299999999996</v>
      </c>
      <c r="D20" s="277">
        <v>255.432</v>
      </c>
      <c r="E20" s="276">
        <v>217.792</v>
      </c>
      <c r="F20" s="277">
        <f t="shared" si="0"/>
        <v>1014.099</v>
      </c>
      <c r="G20" s="278">
        <f t="shared" si="1"/>
        <v>0.019346423338620203</v>
      </c>
      <c r="H20" s="275">
        <v>657.519</v>
      </c>
      <c r="I20" s="276">
        <v>469.115</v>
      </c>
      <c r="J20" s="277">
        <v>643.0690000000001</v>
      </c>
      <c r="K20" s="276">
        <v>417.245</v>
      </c>
      <c r="L20" s="277">
        <f t="shared" si="2"/>
        <v>2186.948</v>
      </c>
      <c r="M20" s="279">
        <f t="shared" si="3"/>
        <v>-0.5362948730376762</v>
      </c>
      <c r="N20" s="275">
        <v>738.7070000000001</v>
      </c>
      <c r="O20" s="276">
        <v>2077.4339999999997</v>
      </c>
      <c r="P20" s="277">
        <v>1845.0490000000002</v>
      </c>
      <c r="Q20" s="276">
        <v>1057.687</v>
      </c>
      <c r="R20" s="277">
        <f t="shared" si="4"/>
        <v>5718.8769999999995</v>
      </c>
      <c r="S20" s="278">
        <f t="shared" si="5"/>
        <v>0.01756652099871029</v>
      </c>
      <c r="T20" s="275">
        <v>4994.330000000002</v>
      </c>
      <c r="U20" s="276">
        <v>2615.62</v>
      </c>
      <c r="V20" s="277">
        <v>3016.1270000000004</v>
      </c>
      <c r="W20" s="276">
        <v>2572.9600000000005</v>
      </c>
      <c r="X20" s="277">
        <f t="shared" si="6"/>
        <v>13199.037000000002</v>
      </c>
      <c r="Y20" s="280">
        <f t="shared" si="7"/>
        <v>-0.5667201326884682</v>
      </c>
    </row>
    <row r="21" spans="1:25" s="119" customFormat="1" ht="19.5" customHeight="1">
      <c r="A21" s="126" t="s">
        <v>54</v>
      </c>
      <c r="B21" s="123">
        <f>SUM(B22:B34)</f>
        <v>4174.9529999999995</v>
      </c>
      <c r="C21" s="122">
        <f>SUM(C22:C34)</f>
        <v>4268.364</v>
      </c>
      <c r="D21" s="121">
        <f>SUM(D22:D34)</f>
        <v>680.565</v>
      </c>
      <c r="E21" s="122">
        <f>SUM(E22:E34)</f>
        <v>265.199</v>
      </c>
      <c r="F21" s="121">
        <f aca="true" t="shared" si="8" ref="F21:F59">SUM(B21:E21)</f>
        <v>9389.081</v>
      </c>
      <c r="G21" s="124">
        <f aca="true" t="shared" si="9" ref="G21:G59">F21/$F$9</f>
        <v>0.17911972675902008</v>
      </c>
      <c r="H21" s="123">
        <f>SUM(H22:H34)</f>
        <v>3985.4930000000004</v>
      </c>
      <c r="I21" s="122">
        <f>SUM(I22:I34)</f>
        <v>4081.34</v>
      </c>
      <c r="J21" s="121">
        <f>SUM(J22:J34)</f>
        <v>112.393</v>
      </c>
      <c r="K21" s="122">
        <f>SUM(K22:K34)</f>
        <v>127.628</v>
      </c>
      <c r="L21" s="121">
        <f aca="true" t="shared" si="10" ref="L21:L58">SUM(H21:K21)</f>
        <v>8306.854000000001</v>
      </c>
      <c r="M21" s="125">
        <f t="shared" si="3"/>
        <v>0.1302812111540661</v>
      </c>
      <c r="N21" s="123">
        <f>SUM(N22:N34)</f>
        <v>21246.507000000005</v>
      </c>
      <c r="O21" s="122">
        <f>SUM(O22:O34)</f>
        <v>23670.227000000003</v>
      </c>
      <c r="P21" s="121">
        <f>SUM(P22:P34)</f>
        <v>3130.509</v>
      </c>
      <c r="Q21" s="122">
        <f>SUM(Q22:Q34)</f>
        <v>1730.429</v>
      </c>
      <c r="R21" s="121">
        <f aca="true" t="shared" si="11" ref="R21:R59">SUM(N21:Q21)</f>
        <v>49777.672000000006</v>
      </c>
      <c r="S21" s="124">
        <f aca="true" t="shared" si="12" ref="S21:S59">R21/$R$9</f>
        <v>0.1529007391582147</v>
      </c>
      <c r="T21" s="123">
        <f>SUM(T22:T34)</f>
        <v>21628.457999999995</v>
      </c>
      <c r="U21" s="122">
        <f>SUM(U22:U34)</f>
        <v>25165.023</v>
      </c>
      <c r="V21" s="121">
        <f>SUM(V22:V34)</f>
        <v>1211.93</v>
      </c>
      <c r="W21" s="122">
        <f>SUM(W22:W34)</f>
        <v>665.904</v>
      </c>
      <c r="X21" s="121">
        <f aca="true" t="shared" si="13" ref="X21:X59">SUM(T21:W21)</f>
        <v>48671.315</v>
      </c>
      <c r="Y21" s="120">
        <f aca="true" t="shared" si="14" ref="Y21:Y59">IF(ISERROR(R21/X21-1),"         /0",IF(R21/X21&gt;5,"  *  ",(R21/X21-1)))</f>
        <v>0.022731191873488488</v>
      </c>
    </row>
    <row r="22" spans="1:25" ht="19.5" customHeight="1">
      <c r="A22" s="267" t="s">
        <v>302</v>
      </c>
      <c r="B22" s="268">
        <v>536.538</v>
      </c>
      <c r="C22" s="269">
        <v>1170.483</v>
      </c>
      <c r="D22" s="270">
        <v>231.579</v>
      </c>
      <c r="E22" s="269">
        <v>3.953</v>
      </c>
      <c r="F22" s="270">
        <f t="shared" si="8"/>
        <v>1942.5529999999999</v>
      </c>
      <c r="G22" s="271">
        <f t="shared" si="9"/>
        <v>0.037058958440651935</v>
      </c>
      <c r="H22" s="268">
        <v>515.888</v>
      </c>
      <c r="I22" s="269">
        <v>1111.965</v>
      </c>
      <c r="J22" s="270"/>
      <c r="K22" s="269"/>
      <c r="L22" s="270">
        <f t="shared" si="10"/>
        <v>1627.853</v>
      </c>
      <c r="M22" s="272">
        <f t="shared" si="3"/>
        <v>0.19332212429500695</v>
      </c>
      <c r="N22" s="268">
        <v>2701.6970000000006</v>
      </c>
      <c r="O22" s="269">
        <v>6017.202</v>
      </c>
      <c r="P22" s="270">
        <v>485.77900000000005</v>
      </c>
      <c r="Q22" s="269">
        <v>103.516</v>
      </c>
      <c r="R22" s="270">
        <f t="shared" si="11"/>
        <v>9308.194000000001</v>
      </c>
      <c r="S22" s="271">
        <f t="shared" si="12"/>
        <v>0.02859172969816787</v>
      </c>
      <c r="T22" s="288">
        <v>2851.556</v>
      </c>
      <c r="U22" s="269">
        <v>5723.466</v>
      </c>
      <c r="V22" s="270">
        <v>107.79599999999999</v>
      </c>
      <c r="W22" s="269">
        <v>51.963</v>
      </c>
      <c r="X22" s="270">
        <f t="shared" si="13"/>
        <v>8734.781</v>
      </c>
      <c r="Y22" s="273">
        <f t="shared" si="14"/>
        <v>0.06564709521623957</v>
      </c>
    </row>
    <row r="23" spans="1:25" ht="19.5" customHeight="1">
      <c r="A23" s="274" t="s">
        <v>301</v>
      </c>
      <c r="B23" s="275">
        <v>581.61</v>
      </c>
      <c r="C23" s="276">
        <v>560.304</v>
      </c>
      <c r="D23" s="277">
        <v>274.232</v>
      </c>
      <c r="E23" s="276">
        <v>38.104</v>
      </c>
      <c r="F23" s="277">
        <f t="shared" si="8"/>
        <v>1454.25</v>
      </c>
      <c r="G23" s="278">
        <f t="shared" si="9"/>
        <v>0.027743382194626392</v>
      </c>
      <c r="H23" s="275">
        <v>625.073</v>
      </c>
      <c r="I23" s="276">
        <v>506.057</v>
      </c>
      <c r="J23" s="277">
        <v>0</v>
      </c>
      <c r="K23" s="276"/>
      <c r="L23" s="277">
        <f t="shared" si="10"/>
        <v>1131.13</v>
      </c>
      <c r="M23" s="279">
        <f t="shared" si="3"/>
        <v>0.2856612414134536</v>
      </c>
      <c r="N23" s="275">
        <v>3242.993</v>
      </c>
      <c r="O23" s="276">
        <v>2925.1060000000007</v>
      </c>
      <c r="P23" s="277">
        <v>1626.693</v>
      </c>
      <c r="Q23" s="276">
        <v>176.17399999999998</v>
      </c>
      <c r="R23" s="277">
        <f t="shared" si="11"/>
        <v>7970.966</v>
      </c>
      <c r="S23" s="278">
        <f t="shared" si="12"/>
        <v>0.024484202338851804</v>
      </c>
      <c r="T23" s="289">
        <v>3607.864</v>
      </c>
      <c r="U23" s="276">
        <v>2954.4479999999994</v>
      </c>
      <c r="V23" s="277">
        <v>5.878</v>
      </c>
      <c r="W23" s="276">
        <v>120.168</v>
      </c>
      <c r="X23" s="277">
        <f t="shared" si="13"/>
        <v>6688.357999999999</v>
      </c>
      <c r="Y23" s="280">
        <f t="shared" si="14"/>
        <v>0.19176724690873326</v>
      </c>
    </row>
    <row r="24" spans="1:25" ht="19.5" customHeight="1">
      <c r="A24" s="274" t="s">
        <v>303</v>
      </c>
      <c r="B24" s="275">
        <v>731.421</v>
      </c>
      <c r="C24" s="276">
        <v>457.683</v>
      </c>
      <c r="D24" s="277">
        <v>174.754</v>
      </c>
      <c r="E24" s="276">
        <v>50.026</v>
      </c>
      <c r="F24" s="277">
        <f t="shared" si="8"/>
        <v>1413.884</v>
      </c>
      <c r="G24" s="278">
        <f t="shared" si="9"/>
        <v>0.02697330183315602</v>
      </c>
      <c r="H24" s="275">
        <v>735.1479999999999</v>
      </c>
      <c r="I24" s="276">
        <v>634.5459999999999</v>
      </c>
      <c r="J24" s="277">
        <v>112.143</v>
      </c>
      <c r="K24" s="276"/>
      <c r="L24" s="277">
        <f t="shared" si="10"/>
        <v>1481.837</v>
      </c>
      <c r="M24" s="279" t="s">
        <v>45</v>
      </c>
      <c r="N24" s="275">
        <v>3957.1760000000004</v>
      </c>
      <c r="O24" s="276">
        <v>3183.515</v>
      </c>
      <c r="P24" s="277">
        <v>795.522</v>
      </c>
      <c r="Q24" s="276">
        <v>396.483</v>
      </c>
      <c r="R24" s="277">
        <f t="shared" si="11"/>
        <v>8332.696</v>
      </c>
      <c r="S24" s="278">
        <f t="shared" si="12"/>
        <v>0.02559531867180729</v>
      </c>
      <c r="T24" s="289">
        <v>4236.602</v>
      </c>
      <c r="U24" s="276">
        <v>6187.721999999999</v>
      </c>
      <c r="V24" s="277">
        <v>783.594</v>
      </c>
      <c r="W24" s="276">
        <v>51.148</v>
      </c>
      <c r="X24" s="277">
        <f t="shared" si="13"/>
        <v>11259.065999999997</v>
      </c>
      <c r="Y24" s="280">
        <f t="shared" si="14"/>
        <v>-0.2599123231003352</v>
      </c>
    </row>
    <row r="25" spans="1:25" ht="19.5" customHeight="1">
      <c r="A25" s="274" t="s">
        <v>306</v>
      </c>
      <c r="B25" s="275">
        <v>611.1859999999999</v>
      </c>
      <c r="C25" s="276">
        <v>386.885</v>
      </c>
      <c r="D25" s="277">
        <v>0</v>
      </c>
      <c r="E25" s="276">
        <v>0</v>
      </c>
      <c r="F25" s="277">
        <f t="shared" si="8"/>
        <v>998.0709999999999</v>
      </c>
      <c r="G25" s="278">
        <f t="shared" si="9"/>
        <v>0.019040649964155377</v>
      </c>
      <c r="H25" s="275">
        <v>669.996</v>
      </c>
      <c r="I25" s="276">
        <v>466.658</v>
      </c>
      <c r="J25" s="277"/>
      <c r="K25" s="276">
        <v>71.758</v>
      </c>
      <c r="L25" s="277">
        <f t="shared" si="10"/>
        <v>1208.412</v>
      </c>
      <c r="M25" s="279">
        <f aca="true" t="shared" si="15" ref="M25:M42">IF(ISERROR(F25/L25-1),"         /0",(F25/L25-1))</f>
        <v>-0.1740639781796276</v>
      </c>
      <c r="N25" s="275">
        <v>3120.3770000000004</v>
      </c>
      <c r="O25" s="276">
        <v>2138.1829999999995</v>
      </c>
      <c r="P25" s="277"/>
      <c r="Q25" s="276">
        <v>67.035</v>
      </c>
      <c r="R25" s="277">
        <f t="shared" si="11"/>
        <v>5325.594999999999</v>
      </c>
      <c r="S25" s="278">
        <f t="shared" si="12"/>
        <v>0.01635848723414169</v>
      </c>
      <c r="T25" s="289">
        <v>2983.39</v>
      </c>
      <c r="U25" s="276">
        <v>2403.7140000000004</v>
      </c>
      <c r="V25" s="277">
        <v>6.735</v>
      </c>
      <c r="W25" s="276">
        <v>166.48899999999998</v>
      </c>
      <c r="X25" s="277">
        <f t="shared" si="13"/>
        <v>5560.3279999999995</v>
      </c>
      <c r="Y25" s="280">
        <f t="shared" si="14"/>
        <v>-0.04221567504650803</v>
      </c>
    </row>
    <row r="26" spans="1:25" ht="19.5" customHeight="1">
      <c r="A26" s="274" t="s">
        <v>304</v>
      </c>
      <c r="B26" s="275">
        <v>413.207</v>
      </c>
      <c r="C26" s="276">
        <v>318.982</v>
      </c>
      <c r="D26" s="277">
        <v>0</v>
      </c>
      <c r="E26" s="276">
        <v>17.08</v>
      </c>
      <c r="F26" s="277">
        <f t="shared" si="8"/>
        <v>749.2690000000001</v>
      </c>
      <c r="G26" s="278">
        <f t="shared" si="9"/>
        <v>0.014294142158215936</v>
      </c>
      <c r="H26" s="275">
        <v>220.288</v>
      </c>
      <c r="I26" s="276">
        <v>199.975</v>
      </c>
      <c r="J26" s="277">
        <v>0</v>
      </c>
      <c r="K26" s="276"/>
      <c r="L26" s="277">
        <f t="shared" si="10"/>
        <v>420.26300000000003</v>
      </c>
      <c r="M26" s="279">
        <f t="shared" si="15"/>
        <v>0.7828574011987732</v>
      </c>
      <c r="N26" s="275">
        <v>1737.228</v>
      </c>
      <c r="O26" s="276">
        <v>1905.5570000000002</v>
      </c>
      <c r="P26" s="277">
        <v>0</v>
      </c>
      <c r="Q26" s="276">
        <v>80.82900000000001</v>
      </c>
      <c r="R26" s="277">
        <f t="shared" si="11"/>
        <v>3723.6140000000005</v>
      </c>
      <c r="S26" s="278">
        <f t="shared" si="12"/>
        <v>0.011437725190118904</v>
      </c>
      <c r="T26" s="289">
        <v>1141.925</v>
      </c>
      <c r="U26" s="276">
        <v>1016.1759999999999</v>
      </c>
      <c r="V26" s="277">
        <v>0</v>
      </c>
      <c r="W26" s="276"/>
      <c r="X26" s="277">
        <f t="shared" si="13"/>
        <v>2158.1009999999997</v>
      </c>
      <c r="Y26" s="280">
        <f t="shared" si="14"/>
        <v>0.7254122953466966</v>
      </c>
    </row>
    <row r="27" spans="1:25" ht="19.5" customHeight="1">
      <c r="A27" s="274" t="s">
        <v>392</v>
      </c>
      <c r="B27" s="275">
        <v>0</v>
      </c>
      <c r="C27" s="276">
        <v>591.8109999999999</v>
      </c>
      <c r="D27" s="277">
        <v>0</v>
      </c>
      <c r="E27" s="276">
        <v>0</v>
      </c>
      <c r="F27" s="277">
        <f>SUM(B27:E27)</f>
        <v>591.8109999999999</v>
      </c>
      <c r="G27" s="278">
        <f>F27/$F$9</f>
        <v>0.011290244978500284</v>
      </c>
      <c r="H27" s="275"/>
      <c r="I27" s="276">
        <v>482.81100000000004</v>
      </c>
      <c r="J27" s="277"/>
      <c r="K27" s="276"/>
      <c r="L27" s="277">
        <f>SUM(H27:K27)</f>
        <v>482.81100000000004</v>
      </c>
      <c r="M27" s="279">
        <f>IF(ISERROR(F27/L27-1),"         /0",(F27/L27-1))</f>
        <v>0.2257612191934315</v>
      </c>
      <c r="N27" s="275">
        <v>42.846</v>
      </c>
      <c r="O27" s="276">
        <v>3289.586</v>
      </c>
      <c r="P27" s="277">
        <v>30.041</v>
      </c>
      <c r="Q27" s="276">
        <v>112.17599999999999</v>
      </c>
      <c r="R27" s="277">
        <f>SUM(N27:Q27)</f>
        <v>3474.649</v>
      </c>
      <c r="S27" s="278">
        <f>R27/$R$9</f>
        <v>0.01067298608129668</v>
      </c>
      <c r="T27" s="289">
        <v>42.185</v>
      </c>
      <c r="U27" s="276">
        <v>2753.9109999999996</v>
      </c>
      <c r="V27" s="277"/>
      <c r="W27" s="276">
        <v>44.635000000000005</v>
      </c>
      <c r="X27" s="277">
        <f>SUM(T27:W27)</f>
        <v>2840.7309999999998</v>
      </c>
      <c r="Y27" s="280">
        <f>IF(ISERROR(R27/X27-1),"         /0",IF(R27/X27&gt;5,"  *  ",(R27/X27-1)))</f>
        <v>0.22315312502310158</v>
      </c>
    </row>
    <row r="28" spans="1:25" ht="19.5" customHeight="1">
      <c r="A28" s="274" t="s">
        <v>311</v>
      </c>
      <c r="B28" s="275">
        <v>219.155</v>
      </c>
      <c r="C28" s="276">
        <v>52.317</v>
      </c>
      <c r="D28" s="277">
        <v>0</v>
      </c>
      <c r="E28" s="276">
        <v>77.202</v>
      </c>
      <c r="F28" s="277">
        <f t="shared" si="8"/>
        <v>348.674</v>
      </c>
      <c r="G28" s="278">
        <f t="shared" si="9"/>
        <v>0.006651810928883729</v>
      </c>
      <c r="H28" s="275">
        <v>229.10500000000002</v>
      </c>
      <c r="I28" s="276">
        <v>113.00999999999999</v>
      </c>
      <c r="J28" s="277"/>
      <c r="K28" s="276"/>
      <c r="L28" s="277">
        <f t="shared" si="10"/>
        <v>342.115</v>
      </c>
      <c r="M28" s="279">
        <f t="shared" si="15"/>
        <v>0.019171915876240453</v>
      </c>
      <c r="N28" s="275">
        <v>1050.667</v>
      </c>
      <c r="O28" s="276">
        <v>357.845</v>
      </c>
      <c r="P28" s="277">
        <v>0</v>
      </c>
      <c r="Q28" s="276">
        <v>92.255</v>
      </c>
      <c r="R28" s="277">
        <f t="shared" si="11"/>
        <v>1500.7669999999998</v>
      </c>
      <c r="S28" s="278">
        <f t="shared" si="12"/>
        <v>0.004609865716585869</v>
      </c>
      <c r="T28" s="289">
        <v>1171.4650000000001</v>
      </c>
      <c r="U28" s="276">
        <v>370.128</v>
      </c>
      <c r="V28" s="277">
        <v>0</v>
      </c>
      <c r="W28" s="276">
        <v>8.286</v>
      </c>
      <c r="X28" s="277">
        <f t="shared" si="13"/>
        <v>1549.8790000000001</v>
      </c>
      <c r="Y28" s="280">
        <f t="shared" si="14"/>
        <v>-0.031687634970213985</v>
      </c>
    </row>
    <row r="29" spans="1:25" ht="19.5" customHeight="1">
      <c r="A29" s="274" t="s">
        <v>313</v>
      </c>
      <c r="B29" s="275">
        <v>185.25199999999998</v>
      </c>
      <c r="C29" s="276">
        <v>155.235</v>
      </c>
      <c r="D29" s="277">
        <v>0</v>
      </c>
      <c r="E29" s="276">
        <v>0</v>
      </c>
      <c r="F29" s="277">
        <f>SUM(B29:E29)</f>
        <v>340.48699999999997</v>
      </c>
      <c r="G29" s="278">
        <f>F29/$F$9</f>
        <v>0.006495623842738013</v>
      </c>
      <c r="H29" s="275">
        <v>135.474</v>
      </c>
      <c r="I29" s="276">
        <v>129.621</v>
      </c>
      <c r="J29" s="277"/>
      <c r="K29" s="276"/>
      <c r="L29" s="277">
        <f>SUM(H29:K29)</f>
        <v>265.095</v>
      </c>
      <c r="M29" s="279">
        <f>IF(ISERROR(F29/L29-1),"         /0",(F29/L29-1))</f>
        <v>0.2843961598672171</v>
      </c>
      <c r="N29" s="275">
        <v>975.791</v>
      </c>
      <c r="O29" s="276">
        <v>655.775</v>
      </c>
      <c r="P29" s="277">
        <v>36.24</v>
      </c>
      <c r="Q29" s="276">
        <v>48.341</v>
      </c>
      <c r="R29" s="277">
        <f>SUM(N29:Q29)</f>
        <v>1716.147</v>
      </c>
      <c r="S29" s="278">
        <f>R29/$R$9</f>
        <v>0.0052714426822562666</v>
      </c>
      <c r="T29" s="289">
        <v>352.12</v>
      </c>
      <c r="U29" s="276">
        <v>743.245</v>
      </c>
      <c r="V29" s="277"/>
      <c r="W29" s="276"/>
      <c r="X29" s="277">
        <f>SUM(T29:W29)</f>
        <v>1095.365</v>
      </c>
      <c r="Y29" s="280">
        <f>IF(ISERROR(R29/X29-1),"         /0",IF(R29/X29&gt;5,"  *  ",(R29/X29-1)))</f>
        <v>0.5667352891501918</v>
      </c>
    </row>
    <row r="30" spans="1:25" ht="19.5" customHeight="1">
      <c r="A30" s="274" t="s">
        <v>309</v>
      </c>
      <c r="B30" s="275">
        <v>133.66</v>
      </c>
      <c r="C30" s="276">
        <v>93.972</v>
      </c>
      <c r="D30" s="277">
        <v>0</v>
      </c>
      <c r="E30" s="276">
        <v>0</v>
      </c>
      <c r="F30" s="277">
        <f t="shared" si="8"/>
        <v>227.632</v>
      </c>
      <c r="G30" s="278">
        <f t="shared" si="9"/>
        <v>0.004342638181693103</v>
      </c>
      <c r="H30" s="275">
        <v>4.271</v>
      </c>
      <c r="I30" s="276">
        <v>3.766</v>
      </c>
      <c r="J30" s="277"/>
      <c r="K30" s="276"/>
      <c r="L30" s="277">
        <f t="shared" si="10"/>
        <v>8.036999999999999</v>
      </c>
      <c r="M30" s="279">
        <f t="shared" si="15"/>
        <v>27.323006096802292</v>
      </c>
      <c r="N30" s="275">
        <v>308.779</v>
      </c>
      <c r="O30" s="276">
        <v>263.695</v>
      </c>
      <c r="P30" s="277">
        <v>0</v>
      </c>
      <c r="Q30" s="276">
        <v>0</v>
      </c>
      <c r="R30" s="277">
        <f t="shared" si="11"/>
        <v>572.4739999999999</v>
      </c>
      <c r="S30" s="278">
        <f t="shared" si="12"/>
        <v>0.0017584530218460153</v>
      </c>
      <c r="T30" s="289">
        <v>20.369999999999997</v>
      </c>
      <c r="U30" s="276">
        <v>27.741</v>
      </c>
      <c r="V30" s="277"/>
      <c r="W30" s="276">
        <v>90.22</v>
      </c>
      <c r="X30" s="277">
        <f t="shared" si="13"/>
        <v>138.331</v>
      </c>
      <c r="Y30" s="280">
        <f t="shared" si="14"/>
        <v>3.1384360700059997</v>
      </c>
    </row>
    <row r="31" spans="1:25" ht="19.5" customHeight="1">
      <c r="A31" s="274" t="s">
        <v>393</v>
      </c>
      <c r="B31" s="275">
        <v>0</v>
      </c>
      <c r="C31" s="276">
        <v>168.226</v>
      </c>
      <c r="D31" s="277">
        <v>0</v>
      </c>
      <c r="E31" s="276">
        <v>0</v>
      </c>
      <c r="F31" s="277">
        <f t="shared" si="8"/>
        <v>168.226</v>
      </c>
      <c r="G31" s="278">
        <f t="shared" si="9"/>
        <v>0.003209323165255781</v>
      </c>
      <c r="H31" s="275">
        <v>0</v>
      </c>
      <c r="I31" s="276">
        <v>151.29</v>
      </c>
      <c r="J31" s="277"/>
      <c r="K31" s="276"/>
      <c r="L31" s="277">
        <f t="shared" si="10"/>
        <v>151.29</v>
      </c>
      <c r="M31" s="279">
        <f t="shared" si="15"/>
        <v>0.1119439487077798</v>
      </c>
      <c r="N31" s="275">
        <v>56.604</v>
      </c>
      <c r="O31" s="276">
        <v>1049.321</v>
      </c>
      <c r="P31" s="277">
        <v>0.814</v>
      </c>
      <c r="Q31" s="276">
        <v>0</v>
      </c>
      <c r="R31" s="277">
        <f t="shared" si="11"/>
        <v>1106.739</v>
      </c>
      <c r="S31" s="278">
        <f t="shared" si="12"/>
        <v>0.003399540483838283</v>
      </c>
      <c r="T31" s="289">
        <v>97.215</v>
      </c>
      <c r="U31" s="276">
        <v>611.253</v>
      </c>
      <c r="V31" s="277"/>
      <c r="W31" s="276"/>
      <c r="X31" s="277">
        <f t="shared" si="13"/>
        <v>708.4680000000001</v>
      </c>
      <c r="Y31" s="280">
        <f t="shared" si="14"/>
        <v>0.5621580650078761</v>
      </c>
    </row>
    <row r="32" spans="1:25" ht="19.5" customHeight="1">
      <c r="A32" s="274" t="s">
        <v>305</v>
      </c>
      <c r="B32" s="275">
        <v>62.809999999999995</v>
      </c>
      <c r="C32" s="276">
        <v>92.17</v>
      </c>
      <c r="D32" s="277">
        <v>0</v>
      </c>
      <c r="E32" s="276">
        <v>0</v>
      </c>
      <c r="F32" s="277">
        <f t="shared" si="8"/>
        <v>154.98</v>
      </c>
      <c r="G32" s="278">
        <f t="shared" si="9"/>
        <v>0.002956623257708921</v>
      </c>
      <c r="H32" s="275">
        <v>40.311</v>
      </c>
      <c r="I32" s="276">
        <v>44.282000000000004</v>
      </c>
      <c r="J32" s="277"/>
      <c r="K32" s="276"/>
      <c r="L32" s="277">
        <f t="shared" si="10"/>
        <v>84.593</v>
      </c>
      <c r="M32" s="279" t="s">
        <v>45</v>
      </c>
      <c r="N32" s="275">
        <v>269.133</v>
      </c>
      <c r="O32" s="276">
        <v>433.435</v>
      </c>
      <c r="P32" s="277">
        <v>0</v>
      </c>
      <c r="Q32" s="276">
        <v>0</v>
      </c>
      <c r="R32" s="277">
        <f t="shared" si="11"/>
        <v>702.568</v>
      </c>
      <c r="S32" s="278">
        <f t="shared" si="12"/>
        <v>0.0021580592702067016</v>
      </c>
      <c r="T32" s="289">
        <v>166.36899999999997</v>
      </c>
      <c r="U32" s="276">
        <v>349.10699999999997</v>
      </c>
      <c r="V32" s="277">
        <v>0</v>
      </c>
      <c r="W32" s="276">
        <v>7.317</v>
      </c>
      <c r="X32" s="277">
        <f t="shared" si="13"/>
        <v>522.7929999999999</v>
      </c>
      <c r="Y32" s="280">
        <f t="shared" si="14"/>
        <v>0.34387415286738743</v>
      </c>
    </row>
    <row r="33" spans="1:25" ht="19.5" customHeight="1">
      <c r="A33" s="274" t="s">
        <v>307</v>
      </c>
      <c r="B33" s="275">
        <v>94.625</v>
      </c>
      <c r="C33" s="276">
        <v>43.42</v>
      </c>
      <c r="D33" s="277">
        <v>0</v>
      </c>
      <c r="E33" s="276">
        <v>0.01</v>
      </c>
      <c r="F33" s="277">
        <f t="shared" si="8"/>
        <v>138.055</v>
      </c>
      <c r="G33" s="278">
        <f t="shared" si="9"/>
        <v>0.0026337374102658735</v>
      </c>
      <c r="H33" s="275">
        <v>291.071</v>
      </c>
      <c r="I33" s="276">
        <v>142.446</v>
      </c>
      <c r="J33" s="277"/>
      <c r="K33" s="276"/>
      <c r="L33" s="277">
        <f t="shared" si="10"/>
        <v>433.51700000000005</v>
      </c>
      <c r="M33" s="279">
        <f t="shared" si="15"/>
        <v>-0.6815465137468657</v>
      </c>
      <c r="N33" s="275">
        <v>1032.1509999999998</v>
      </c>
      <c r="O33" s="276">
        <v>527.2429999999999</v>
      </c>
      <c r="P33" s="277">
        <v>0.18</v>
      </c>
      <c r="Q33" s="276">
        <v>39.279</v>
      </c>
      <c r="R33" s="277">
        <f t="shared" si="11"/>
        <v>1598.8529999999998</v>
      </c>
      <c r="S33" s="278">
        <f t="shared" si="12"/>
        <v>0.004911153850371488</v>
      </c>
      <c r="T33" s="289">
        <v>1784.423</v>
      </c>
      <c r="U33" s="276">
        <v>1031.0230000000001</v>
      </c>
      <c r="V33" s="277">
        <v>138.643</v>
      </c>
      <c r="W33" s="276">
        <v>7.29</v>
      </c>
      <c r="X33" s="277">
        <f t="shared" si="13"/>
        <v>2961.379</v>
      </c>
      <c r="Y33" s="280">
        <f t="shared" si="14"/>
        <v>-0.46009848790040053</v>
      </c>
    </row>
    <row r="34" spans="1:25" ht="19.5" customHeight="1" thickBot="1">
      <c r="A34" s="274" t="s">
        <v>275</v>
      </c>
      <c r="B34" s="275">
        <v>605.489</v>
      </c>
      <c r="C34" s="276">
        <v>176.87599999999998</v>
      </c>
      <c r="D34" s="277">
        <v>0</v>
      </c>
      <c r="E34" s="276">
        <v>78.824</v>
      </c>
      <c r="F34" s="277">
        <f t="shared" si="8"/>
        <v>861.189</v>
      </c>
      <c r="G34" s="278">
        <f t="shared" si="9"/>
        <v>0.016429290403168716</v>
      </c>
      <c r="H34" s="275">
        <v>518.8679999999999</v>
      </c>
      <c r="I34" s="276">
        <v>94.913</v>
      </c>
      <c r="J34" s="277">
        <v>0.25</v>
      </c>
      <c r="K34" s="276">
        <v>55.870000000000005</v>
      </c>
      <c r="L34" s="277">
        <f t="shared" si="10"/>
        <v>669.901</v>
      </c>
      <c r="M34" s="279">
        <f>IF(ISERROR(F34/L34-1),"         /0",(F34/L34-1))</f>
        <v>0.28554667032889935</v>
      </c>
      <c r="N34" s="275">
        <v>2751.0650000000005</v>
      </c>
      <c r="O34" s="276">
        <v>923.7639999999998</v>
      </c>
      <c r="P34" s="277">
        <v>155.24</v>
      </c>
      <c r="Q34" s="276">
        <v>614.3410000000002</v>
      </c>
      <c r="R34" s="277">
        <f t="shared" si="11"/>
        <v>4444.410000000001</v>
      </c>
      <c r="S34" s="278">
        <f t="shared" si="12"/>
        <v>0.01365177491872583</v>
      </c>
      <c r="T34" s="289">
        <v>3172.9739999999997</v>
      </c>
      <c r="U34" s="276">
        <v>993.0889999999999</v>
      </c>
      <c r="V34" s="277">
        <v>169.28400000000002</v>
      </c>
      <c r="W34" s="276">
        <v>118.38799999999999</v>
      </c>
      <c r="X34" s="277">
        <f t="shared" si="13"/>
        <v>4453.735</v>
      </c>
      <c r="Y34" s="280">
        <f t="shared" si="14"/>
        <v>-0.0020937482809370023</v>
      </c>
    </row>
    <row r="35" spans="1:25" s="119" customFormat="1" ht="19.5" customHeight="1">
      <c r="A35" s="126" t="s">
        <v>53</v>
      </c>
      <c r="B35" s="123">
        <f>SUM(B36:B44)</f>
        <v>2574.513999999999</v>
      </c>
      <c r="C35" s="122">
        <f>SUM(C36:C44)</f>
        <v>2737.368</v>
      </c>
      <c r="D35" s="121">
        <f>SUM(D36:D44)</f>
        <v>541.015</v>
      </c>
      <c r="E35" s="122">
        <f>SUM(E36:E44)</f>
        <v>603.559</v>
      </c>
      <c r="F35" s="121">
        <f t="shared" si="8"/>
        <v>6456.456</v>
      </c>
      <c r="G35" s="124">
        <f t="shared" si="9"/>
        <v>0.1231727188796897</v>
      </c>
      <c r="H35" s="123">
        <f>SUM(H36:H44)</f>
        <v>1021.0409999999998</v>
      </c>
      <c r="I35" s="161">
        <f>SUM(I36:I44)</f>
        <v>2065.559</v>
      </c>
      <c r="J35" s="121">
        <f>SUM(J36:J44)</f>
        <v>0</v>
      </c>
      <c r="K35" s="122">
        <f>SUM(K36:K44)</f>
        <v>0</v>
      </c>
      <c r="L35" s="121">
        <f t="shared" si="10"/>
        <v>3086.6</v>
      </c>
      <c r="M35" s="125">
        <f t="shared" si="15"/>
        <v>1.091769584656256</v>
      </c>
      <c r="N35" s="123">
        <f>SUM(N36:N44)</f>
        <v>15440.072999999999</v>
      </c>
      <c r="O35" s="122">
        <f>SUM(O36:O44)</f>
        <v>15599.918000000001</v>
      </c>
      <c r="P35" s="121">
        <f>SUM(P36:P44)</f>
        <v>3497.1269999999995</v>
      </c>
      <c r="Q35" s="122">
        <f>SUM(Q36:Q44)</f>
        <v>2734.3920000000003</v>
      </c>
      <c r="R35" s="121">
        <f t="shared" si="11"/>
        <v>37271.51</v>
      </c>
      <c r="S35" s="124">
        <f t="shared" si="12"/>
        <v>0.11448589698093536</v>
      </c>
      <c r="T35" s="123">
        <f>SUM(T36:T44)</f>
        <v>8002.852</v>
      </c>
      <c r="U35" s="122">
        <f>SUM(U36:U44)</f>
        <v>10426.713</v>
      </c>
      <c r="V35" s="121">
        <f>SUM(V36:V44)</f>
        <v>97.468</v>
      </c>
      <c r="W35" s="122">
        <f>SUM(W36:W44)</f>
        <v>12.109</v>
      </c>
      <c r="X35" s="121">
        <f t="shared" si="13"/>
        <v>18539.142</v>
      </c>
      <c r="Y35" s="120">
        <f t="shared" si="14"/>
        <v>1.0104225966875924</v>
      </c>
    </row>
    <row r="36" spans="1:25" ht="19.5" customHeight="1">
      <c r="A36" s="267" t="s">
        <v>325</v>
      </c>
      <c r="B36" s="268">
        <v>765.4749999999999</v>
      </c>
      <c r="C36" s="269">
        <v>455.04499999999996</v>
      </c>
      <c r="D36" s="270">
        <v>541.015</v>
      </c>
      <c r="E36" s="269">
        <v>0</v>
      </c>
      <c r="F36" s="270">
        <f t="shared" si="8"/>
        <v>1761.5349999999999</v>
      </c>
      <c r="G36" s="271">
        <f t="shared" si="9"/>
        <v>0.03360559653031542</v>
      </c>
      <c r="H36" s="268">
        <v>99.58500000000001</v>
      </c>
      <c r="I36" s="291">
        <v>109.00200000000001</v>
      </c>
      <c r="J36" s="270"/>
      <c r="K36" s="269"/>
      <c r="L36" s="270">
        <f t="shared" si="10"/>
        <v>208.58700000000002</v>
      </c>
      <c r="M36" s="272">
        <f t="shared" si="15"/>
        <v>7.44508526418233</v>
      </c>
      <c r="N36" s="268">
        <v>4607.0869999999995</v>
      </c>
      <c r="O36" s="269">
        <v>2523.2169999999996</v>
      </c>
      <c r="P36" s="270">
        <v>3497.1269999999995</v>
      </c>
      <c r="Q36" s="269">
        <v>40.074</v>
      </c>
      <c r="R36" s="270">
        <f t="shared" si="11"/>
        <v>10667.505</v>
      </c>
      <c r="S36" s="271">
        <f t="shared" si="12"/>
        <v>0.032767088815924356</v>
      </c>
      <c r="T36" s="268">
        <v>669.021</v>
      </c>
      <c r="U36" s="269">
        <v>636.5360000000001</v>
      </c>
      <c r="V36" s="270"/>
      <c r="W36" s="269"/>
      <c r="X36" s="270">
        <f t="shared" si="13"/>
        <v>1305.557</v>
      </c>
      <c r="Y36" s="273" t="str">
        <f t="shared" si="14"/>
        <v>  *  </v>
      </c>
    </row>
    <row r="37" spans="1:25" ht="19.5" customHeight="1">
      <c r="A37" s="274" t="s">
        <v>319</v>
      </c>
      <c r="B37" s="275">
        <v>587.689</v>
      </c>
      <c r="C37" s="276">
        <v>986.02</v>
      </c>
      <c r="D37" s="277">
        <v>0</v>
      </c>
      <c r="E37" s="276">
        <v>0</v>
      </c>
      <c r="F37" s="277">
        <f t="shared" si="8"/>
        <v>1573.7089999999998</v>
      </c>
      <c r="G37" s="278">
        <f t="shared" si="9"/>
        <v>0.030022355337887777</v>
      </c>
      <c r="H37" s="275">
        <v>302.531</v>
      </c>
      <c r="I37" s="294">
        <v>725.759</v>
      </c>
      <c r="J37" s="277"/>
      <c r="K37" s="276"/>
      <c r="L37" s="277">
        <f t="shared" si="10"/>
        <v>1028.29</v>
      </c>
      <c r="M37" s="279">
        <f t="shared" si="15"/>
        <v>0.5304135992764687</v>
      </c>
      <c r="N37" s="275">
        <v>3620.035</v>
      </c>
      <c r="O37" s="276">
        <v>5505.821000000001</v>
      </c>
      <c r="P37" s="277">
        <v>0</v>
      </c>
      <c r="Q37" s="276">
        <v>0</v>
      </c>
      <c r="R37" s="277">
        <f t="shared" si="11"/>
        <v>9125.856</v>
      </c>
      <c r="S37" s="278">
        <f t="shared" si="12"/>
        <v>0.02803164695712223</v>
      </c>
      <c r="T37" s="275">
        <v>2601.6119999999996</v>
      </c>
      <c r="U37" s="276">
        <v>3827.139</v>
      </c>
      <c r="V37" s="277"/>
      <c r="W37" s="276"/>
      <c r="X37" s="277">
        <f t="shared" si="13"/>
        <v>6428.751</v>
      </c>
      <c r="Y37" s="280">
        <f t="shared" si="14"/>
        <v>0.41953794757333096</v>
      </c>
    </row>
    <row r="38" spans="1:25" ht="19.5" customHeight="1">
      <c r="A38" s="274" t="s">
        <v>394</v>
      </c>
      <c r="B38" s="275">
        <v>751.598</v>
      </c>
      <c r="C38" s="276">
        <v>50.969</v>
      </c>
      <c r="D38" s="277">
        <v>0</v>
      </c>
      <c r="E38" s="276">
        <v>0</v>
      </c>
      <c r="F38" s="277">
        <f t="shared" si="8"/>
        <v>802.567</v>
      </c>
      <c r="G38" s="278">
        <f t="shared" si="9"/>
        <v>0.015310932107818271</v>
      </c>
      <c r="H38" s="275">
        <v>470.578</v>
      </c>
      <c r="I38" s="294">
        <v>175.827</v>
      </c>
      <c r="J38" s="277"/>
      <c r="K38" s="276"/>
      <c r="L38" s="277">
        <f t="shared" si="10"/>
        <v>646.405</v>
      </c>
      <c r="M38" s="279">
        <f t="shared" si="15"/>
        <v>0.24158538377642502</v>
      </c>
      <c r="N38" s="275">
        <v>4572.743</v>
      </c>
      <c r="O38" s="276">
        <v>418.239</v>
      </c>
      <c r="P38" s="277"/>
      <c r="Q38" s="276"/>
      <c r="R38" s="277">
        <f t="shared" si="11"/>
        <v>4990.982</v>
      </c>
      <c r="S38" s="278">
        <f t="shared" si="12"/>
        <v>0.015330665462325048</v>
      </c>
      <c r="T38" s="275">
        <v>3362.522</v>
      </c>
      <c r="U38" s="276">
        <v>705.9939999999999</v>
      </c>
      <c r="V38" s="277">
        <v>96.968</v>
      </c>
      <c r="W38" s="276">
        <v>11.984</v>
      </c>
      <c r="X38" s="277">
        <f t="shared" si="13"/>
        <v>4177.468</v>
      </c>
      <c r="Y38" s="280">
        <f t="shared" si="14"/>
        <v>0.19473853539991204</v>
      </c>
    </row>
    <row r="39" spans="1:25" ht="19.5" customHeight="1">
      <c r="A39" s="274" t="s">
        <v>324</v>
      </c>
      <c r="B39" s="275">
        <v>29.545</v>
      </c>
      <c r="C39" s="276">
        <v>333.061</v>
      </c>
      <c r="D39" s="277">
        <v>0</v>
      </c>
      <c r="E39" s="276">
        <v>0</v>
      </c>
      <c r="F39" s="277">
        <f t="shared" si="8"/>
        <v>362.606</v>
      </c>
      <c r="G39" s="278">
        <f t="shared" si="9"/>
        <v>0.006917597967381604</v>
      </c>
      <c r="H39" s="275">
        <v>54.841</v>
      </c>
      <c r="I39" s="294">
        <v>314.144</v>
      </c>
      <c r="J39" s="277"/>
      <c r="K39" s="276"/>
      <c r="L39" s="277">
        <f t="shared" si="10"/>
        <v>368.985</v>
      </c>
      <c r="M39" s="279">
        <f t="shared" si="15"/>
        <v>-0.017287965635459535</v>
      </c>
      <c r="N39" s="275">
        <v>238.15699999999998</v>
      </c>
      <c r="O39" s="276">
        <v>1799.062</v>
      </c>
      <c r="P39" s="277"/>
      <c r="Q39" s="276"/>
      <c r="R39" s="277">
        <f t="shared" si="11"/>
        <v>2037.2189999999998</v>
      </c>
      <c r="S39" s="278">
        <f t="shared" si="12"/>
        <v>0.006257670927783825</v>
      </c>
      <c r="T39" s="275">
        <v>624.226</v>
      </c>
      <c r="U39" s="276">
        <v>1641.504</v>
      </c>
      <c r="V39" s="277"/>
      <c r="W39" s="276"/>
      <c r="X39" s="277">
        <f t="shared" si="13"/>
        <v>2265.73</v>
      </c>
      <c r="Y39" s="280">
        <f t="shared" si="14"/>
        <v>-0.10085535346223962</v>
      </c>
    </row>
    <row r="40" spans="1:25" ht="19.5" customHeight="1">
      <c r="A40" s="274" t="s">
        <v>323</v>
      </c>
      <c r="B40" s="275">
        <v>65.729</v>
      </c>
      <c r="C40" s="276">
        <v>222.594</v>
      </c>
      <c r="D40" s="277">
        <v>0</v>
      </c>
      <c r="E40" s="276">
        <v>0</v>
      </c>
      <c r="F40" s="277">
        <f>SUM(B40:E40)</f>
        <v>288.323</v>
      </c>
      <c r="G40" s="278">
        <f>F40/$F$9</f>
        <v>0.00550046772185062</v>
      </c>
      <c r="H40" s="275">
        <v>20.343</v>
      </c>
      <c r="I40" s="294">
        <v>199.962</v>
      </c>
      <c r="J40" s="277"/>
      <c r="K40" s="276"/>
      <c r="L40" s="277">
        <f>SUM(H40:K40)</f>
        <v>220.30499999999998</v>
      </c>
      <c r="M40" s="279">
        <f>IF(ISERROR(F40/L40-1),"         /0",(F40/L40-1))</f>
        <v>0.30874469485486045</v>
      </c>
      <c r="N40" s="275">
        <v>207.01</v>
      </c>
      <c r="O40" s="276">
        <v>1314.1840000000002</v>
      </c>
      <c r="P40" s="277"/>
      <c r="Q40" s="276"/>
      <c r="R40" s="277">
        <f>SUM(N40:Q40)</f>
        <v>1521.1940000000002</v>
      </c>
      <c r="S40" s="278">
        <f>R40/$R$9</f>
        <v>0.004672610784269728</v>
      </c>
      <c r="T40" s="275">
        <v>92.69000000000001</v>
      </c>
      <c r="U40" s="276">
        <v>1221.205</v>
      </c>
      <c r="V40" s="277"/>
      <c r="W40" s="276"/>
      <c r="X40" s="277">
        <f>SUM(T40:W40)</f>
        <v>1313.895</v>
      </c>
      <c r="Y40" s="280">
        <f>IF(ISERROR(R40/X40-1),"         /0",IF(R40/X40&gt;5,"  *  ",(R40/X40-1)))</f>
        <v>0.15777440358628358</v>
      </c>
    </row>
    <row r="41" spans="1:25" ht="19.5" customHeight="1">
      <c r="A41" s="274" t="s">
        <v>322</v>
      </c>
      <c r="B41" s="275">
        <v>40.772</v>
      </c>
      <c r="C41" s="276">
        <v>226.2</v>
      </c>
      <c r="D41" s="277">
        <v>0</v>
      </c>
      <c r="E41" s="276">
        <v>0</v>
      </c>
      <c r="F41" s="277">
        <f>SUM(B41:E41)</f>
        <v>266.972</v>
      </c>
      <c r="G41" s="278">
        <f>F41/$F$9</f>
        <v>0.00509314507908805</v>
      </c>
      <c r="H41" s="275">
        <v>20.299</v>
      </c>
      <c r="I41" s="294">
        <v>209.69</v>
      </c>
      <c r="J41" s="277"/>
      <c r="K41" s="276"/>
      <c r="L41" s="277">
        <f>SUM(H41:K41)</f>
        <v>229.989</v>
      </c>
      <c r="M41" s="279">
        <f>IF(ISERROR(F41/L41-1),"         /0",(F41/L41-1))</f>
        <v>0.16080334276856711</v>
      </c>
      <c r="N41" s="275">
        <v>226.78799999999998</v>
      </c>
      <c r="O41" s="276">
        <v>1369.154</v>
      </c>
      <c r="P41" s="277"/>
      <c r="Q41" s="276"/>
      <c r="R41" s="277">
        <f>SUM(N41:Q41)</f>
        <v>1595.942</v>
      </c>
      <c r="S41" s="278">
        <f>R41/$R$9</f>
        <v>0.004902212209796381</v>
      </c>
      <c r="T41" s="275">
        <v>106.05000000000001</v>
      </c>
      <c r="U41" s="276">
        <v>952.2359999999999</v>
      </c>
      <c r="V41" s="277"/>
      <c r="W41" s="276"/>
      <c r="X41" s="277">
        <f>SUM(T41:W41)</f>
        <v>1058.2859999999998</v>
      </c>
      <c r="Y41" s="280">
        <f>IF(ISERROR(R41/X41-1),"         /0",IF(R41/X41&gt;5,"  *  ",(R41/X41-1)))</f>
        <v>0.5080441392969388</v>
      </c>
    </row>
    <row r="42" spans="1:25" ht="19.5" customHeight="1">
      <c r="A42" s="274" t="s">
        <v>320</v>
      </c>
      <c r="B42" s="275">
        <v>18.499000000000002</v>
      </c>
      <c r="C42" s="276">
        <v>143.738</v>
      </c>
      <c r="D42" s="277">
        <v>0</v>
      </c>
      <c r="E42" s="276">
        <v>0</v>
      </c>
      <c r="F42" s="277">
        <f t="shared" si="8"/>
        <v>162.237</v>
      </c>
      <c r="G42" s="278">
        <f t="shared" si="9"/>
        <v>0.0030950683150143387</v>
      </c>
      <c r="H42" s="275">
        <v>16.976</v>
      </c>
      <c r="I42" s="294">
        <v>95.10400000000001</v>
      </c>
      <c r="J42" s="277"/>
      <c r="K42" s="276"/>
      <c r="L42" s="277">
        <f t="shared" si="10"/>
        <v>112.08000000000001</v>
      </c>
      <c r="M42" s="279">
        <f t="shared" si="15"/>
        <v>0.44751070663811543</v>
      </c>
      <c r="N42" s="275">
        <v>120.32</v>
      </c>
      <c r="O42" s="276">
        <v>693.704</v>
      </c>
      <c r="P42" s="277">
        <v>0</v>
      </c>
      <c r="Q42" s="276"/>
      <c r="R42" s="277">
        <f t="shared" si="11"/>
        <v>814.0239999999999</v>
      </c>
      <c r="S42" s="278">
        <f t="shared" si="12"/>
        <v>0.002500415674170671</v>
      </c>
      <c r="T42" s="275">
        <v>135.541</v>
      </c>
      <c r="U42" s="276">
        <v>592.625</v>
      </c>
      <c r="V42" s="277">
        <v>0</v>
      </c>
      <c r="W42" s="276"/>
      <c r="X42" s="277">
        <f t="shared" si="13"/>
        <v>728.1659999999999</v>
      </c>
      <c r="Y42" s="280">
        <f t="shared" si="14"/>
        <v>0.1179099271320001</v>
      </c>
    </row>
    <row r="43" spans="1:25" ht="19.5" customHeight="1">
      <c r="A43" s="274" t="s">
        <v>321</v>
      </c>
      <c r="B43" s="275">
        <v>83.044</v>
      </c>
      <c r="C43" s="276">
        <v>79.063</v>
      </c>
      <c r="D43" s="277">
        <v>0</v>
      </c>
      <c r="E43" s="276">
        <v>0</v>
      </c>
      <c r="F43" s="277">
        <f t="shared" si="8"/>
        <v>162.107</v>
      </c>
      <c r="G43" s="278">
        <f t="shared" si="9"/>
        <v>0.00309258824646677</v>
      </c>
      <c r="H43" s="275">
        <v>6.954000000000001</v>
      </c>
      <c r="I43" s="294">
        <v>59.39</v>
      </c>
      <c r="J43" s="277"/>
      <c r="K43" s="276"/>
      <c r="L43" s="277">
        <f t="shared" si="10"/>
        <v>66.344</v>
      </c>
      <c r="M43" s="279" t="s">
        <v>45</v>
      </c>
      <c r="N43" s="275">
        <v>332.078</v>
      </c>
      <c r="O43" s="276">
        <v>514.733</v>
      </c>
      <c r="P43" s="277">
        <v>0</v>
      </c>
      <c r="Q43" s="276"/>
      <c r="R43" s="277">
        <f t="shared" si="11"/>
        <v>846.8109999999999</v>
      </c>
      <c r="S43" s="278">
        <f t="shared" si="12"/>
        <v>0.0026011266221390773</v>
      </c>
      <c r="T43" s="275">
        <v>74.805</v>
      </c>
      <c r="U43" s="276">
        <v>267.47200000000004</v>
      </c>
      <c r="V43" s="277"/>
      <c r="W43" s="276"/>
      <c r="X43" s="277">
        <f t="shared" si="13"/>
        <v>342.27700000000004</v>
      </c>
      <c r="Y43" s="280">
        <f t="shared" si="14"/>
        <v>1.4740517183450828</v>
      </c>
    </row>
    <row r="44" spans="1:25" ht="19.5" customHeight="1" thickBot="1">
      <c r="A44" s="274" t="s">
        <v>275</v>
      </c>
      <c r="B44" s="275">
        <v>232.16299999999998</v>
      </c>
      <c r="C44" s="276">
        <v>240.678</v>
      </c>
      <c r="D44" s="277">
        <v>0</v>
      </c>
      <c r="E44" s="276">
        <v>603.559</v>
      </c>
      <c r="F44" s="277">
        <f t="shared" si="8"/>
        <v>1076.4</v>
      </c>
      <c r="G44" s="278">
        <f t="shared" si="9"/>
        <v>0.02053496757386684</v>
      </c>
      <c r="H44" s="275">
        <v>28.934</v>
      </c>
      <c r="I44" s="294">
        <v>176.681</v>
      </c>
      <c r="J44" s="277">
        <v>0</v>
      </c>
      <c r="K44" s="276"/>
      <c r="L44" s="277">
        <f t="shared" si="10"/>
        <v>205.615</v>
      </c>
      <c r="M44" s="279" t="s">
        <v>45</v>
      </c>
      <c r="N44" s="275">
        <v>1515.8550000000002</v>
      </c>
      <c r="O44" s="276">
        <v>1461.8040000000003</v>
      </c>
      <c r="P44" s="277">
        <v>0</v>
      </c>
      <c r="Q44" s="276">
        <v>2694.318</v>
      </c>
      <c r="R44" s="277">
        <f t="shared" si="11"/>
        <v>5671.977000000001</v>
      </c>
      <c r="S44" s="278">
        <f t="shared" si="12"/>
        <v>0.01742245952740404</v>
      </c>
      <c r="T44" s="275">
        <v>336.38499999999993</v>
      </c>
      <c r="U44" s="276">
        <v>582.002</v>
      </c>
      <c r="V44" s="277">
        <v>0.5</v>
      </c>
      <c r="W44" s="276">
        <v>0.125</v>
      </c>
      <c r="X44" s="277">
        <f t="shared" si="13"/>
        <v>919.012</v>
      </c>
      <c r="Y44" s="280" t="str">
        <f t="shared" si="14"/>
        <v>  *  </v>
      </c>
    </row>
    <row r="45" spans="1:25" s="119" customFormat="1" ht="19.5" customHeight="1">
      <c r="A45" s="126" t="s">
        <v>52</v>
      </c>
      <c r="B45" s="123">
        <f>SUM(B46:B54)</f>
        <v>2409.150999999999</v>
      </c>
      <c r="C45" s="122">
        <f>SUM(C46:C54)</f>
        <v>1774.8780000000002</v>
      </c>
      <c r="D45" s="121">
        <f>SUM(D46:D54)</f>
        <v>636.7090000000001</v>
      </c>
      <c r="E45" s="122">
        <f>SUM(E46:E54)</f>
        <v>702.822</v>
      </c>
      <c r="F45" s="121">
        <f t="shared" si="8"/>
        <v>5523.559999999999</v>
      </c>
      <c r="G45" s="124">
        <f t="shared" si="9"/>
        <v>0.10537544174313256</v>
      </c>
      <c r="H45" s="123">
        <f>SUM(H46:H54)</f>
        <v>2683.8469999999998</v>
      </c>
      <c r="I45" s="122">
        <f>SUM(I46:I54)</f>
        <v>1554.164</v>
      </c>
      <c r="J45" s="121">
        <f>SUM(J46:J54)</f>
        <v>270.711</v>
      </c>
      <c r="K45" s="122">
        <f>SUM(K46:K54)</f>
        <v>230.15900000000002</v>
      </c>
      <c r="L45" s="121">
        <f t="shared" si="10"/>
        <v>4738.880999999999</v>
      </c>
      <c r="M45" s="125">
        <f aca="true" t="shared" si="16" ref="M45:M59">IF(ISERROR(F45/L45-1),"         /0",(F45/L45-1))</f>
        <v>0.1655831830341381</v>
      </c>
      <c r="N45" s="123">
        <f>SUM(N46:N54)</f>
        <v>14649.603</v>
      </c>
      <c r="O45" s="122">
        <f>SUM(O46:O54)</f>
        <v>9638.861</v>
      </c>
      <c r="P45" s="121">
        <f>SUM(P46:P54)</f>
        <v>2582.8189999999995</v>
      </c>
      <c r="Q45" s="122">
        <f>SUM(Q46:Q54)</f>
        <v>2032.534</v>
      </c>
      <c r="R45" s="121">
        <f t="shared" si="11"/>
        <v>28903.817</v>
      </c>
      <c r="S45" s="124">
        <f t="shared" si="12"/>
        <v>0.08878307896347123</v>
      </c>
      <c r="T45" s="123">
        <f>SUM(T46:T54)</f>
        <v>16596.832</v>
      </c>
      <c r="U45" s="122">
        <f>SUM(U46:U54)</f>
        <v>10204.225</v>
      </c>
      <c r="V45" s="121">
        <f>SUM(V46:V54)</f>
        <v>1340.3339999999998</v>
      </c>
      <c r="W45" s="122">
        <f>SUM(W46:W54)</f>
        <v>938.6530000000001</v>
      </c>
      <c r="X45" s="121">
        <f t="shared" si="13"/>
        <v>29080.043999999998</v>
      </c>
      <c r="Y45" s="120">
        <f t="shared" si="14"/>
        <v>-0.006060066484080973</v>
      </c>
    </row>
    <row r="46" spans="1:25" s="111" customFormat="1" ht="19.5" customHeight="1">
      <c r="A46" s="267" t="s">
        <v>332</v>
      </c>
      <c r="B46" s="268">
        <v>1337.417</v>
      </c>
      <c r="C46" s="269">
        <v>967.504</v>
      </c>
      <c r="D46" s="270">
        <v>350.223</v>
      </c>
      <c r="E46" s="269">
        <v>228.638</v>
      </c>
      <c r="F46" s="270">
        <f t="shared" si="8"/>
        <v>2883.7819999999997</v>
      </c>
      <c r="G46" s="271">
        <f t="shared" si="9"/>
        <v>0.05501520797110818</v>
      </c>
      <c r="H46" s="268">
        <v>1551.7620000000002</v>
      </c>
      <c r="I46" s="269">
        <v>1046.9479999999999</v>
      </c>
      <c r="J46" s="270">
        <v>0</v>
      </c>
      <c r="K46" s="269">
        <v>27.166</v>
      </c>
      <c r="L46" s="270">
        <f t="shared" si="10"/>
        <v>2625.876</v>
      </c>
      <c r="M46" s="272">
        <f t="shared" si="16"/>
        <v>0.09821712830308793</v>
      </c>
      <c r="N46" s="268">
        <v>8537.73</v>
      </c>
      <c r="O46" s="269">
        <v>5428.611000000001</v>
      </c>
      <c r="P46" s="270">
        <v>680.989</v>
      </c>
      <c r="Q46" s="269">
        <v>446.547</v>
      </c>
      <c r="R46" s="270">
        <f t="shared" si="11"/>
        <v>15093.877</v>
      </c>
      <c r="S46" s="271">
        <f t="shared" si="12"/>
        <v>0.04636345689415078</v>
      </c>
      <c r="T46" s="288">
        <v>9733.905999999997</v>
      </c>
      <c r="U46" s="269">
        <v>6333.833</v>
      </c>
      <c r="V46" s="270">
        <v>1.316</v>
      </c>
      <c r="W46" s="269">
        <v>30.231</v>
      </c>
      <c r="X46" s="270">
        <f t="shared" si="13"/>
        <v>16099.285999999998</v>
      </c>
      <c r="Y46" s="273">
        <f t="shared" si="14"/>
        <v>-0.06245053352055474</v>
      </c>
    </row>
    <row r="47" spans="1:25" s="111" customFormat="1" ht="19.5" customHeight="1">
      <c r="A47" s="274" t="s">
        <v>333</v>
      </c>
      <c r="B47" s="275">
        <v>334.935</v>
      </c>
      <c r="C47" s="276">
        <v>549.711</v>
      </c>
      <c r="D47" s="277">
        <v>286.486</v>
      </c>
      <c r="E47" s="276">
        <v>328.127</v>
      </c>
      <c r="F47" s="277">
        <f t="shared" si="8"/>
        <v>1499.259</v>
      </c>
      <c r="G47" s="278">
        <f t="shared" si="9"/>
        <v>0.02860203915814569</v>
      </c>
      <c r="H47" s="275">
        <v>521.924</v>
      </c>
      <c r="I47" s="276">
        <v>223.228</v>
      </c>
      <c r="J47" s="277">
        <v>270.711</v>
      </c>
      <c r="K47" s="276">
        <v>121.879</v>
      </c>
      <c r="L47" s="277">
        <f t="shared" si="10"/>
        <v>1137.742</v>
      </c>
      <c r="M47" s="279">
        <f t="shared" si="16"/>
        <v>0.3177495425149113</v>
      </c>
      <c r="N47" s="275">
        <v>2407.1870000000004</v>
      </c>
      <c r="O47" s="276">
        <v>2520.6600000000003</v>
      </c>
      <c r="P47" s="277">
        <v>1772.3599999999997</v>
      </c>
      <c r="Q47" s="276">
        <v>1309.567</v>
      </c>
      <c r="R47" s="277">
        <f t="shared" si="11"/>
        <v>8009.774</v>
      </c>
      <c r="S47" s="278">
        <f t="shared" si="12"/>
        <v>0.024603407830929697</v>
      </c>
      <c r="T47" s="289">
        <v>3196.4480000000003</v>
      </c>
      <c r="U47" s="276">
        <v>1834.696</v>
      </c>
      <c r="V47" s="277">
        <v>1092.212</v>
      </c>
      <c r="W47" s="276">
        <v>803.0100000000001</v>
      </c>
      <c r="X47" s="277">
        <f t="shared" si="13"/>
        <v>6926.366</v>
      </c>
      <c r="Y47" s="280">
        <f t="shared" si="14"/>
        <v>0.15641795423458715</v>
      </c>
    </row>
    <row r="48" spans="1:25" s="111" customFormat="1" ht="19.5" customHeight="1">
      <c r="A48" s="274" t="s">
        <v>335</v>
      </c>
      <c r="B48" s="275">
        <v>121.524</v>
      </c>
      <c r="C48" s="276">
        <v>79.93</v>
      </c>
      <c r="D48" s="277">
        <v>0</v>
      </c>
      <c r="E48" s="276">
        <v>0</v>
      </c>
      <c r="F48" s="277">
        <f>SUM(B48:E48)</f>
        <v>201.454</v>
      </c>
      <c r="G48" s="278">
        <f>F48/$F$9</f>
        <v>0.003843228686014279</v>
      </c>
      <c r="H48" s="275">
        <v>128.747</v>
      </c>
      <c r="I48" s="276">
        <v>134.99900000000002</v>
      </c>
      <c r="J48" s="277"/>
      <c r="K48" s="276"/>
      <c r="L48" s="277">
        <f>SUM(H48:K48)</f>
        <v>263.74600000000004</v>
      </c>
      <c r="M48" s="279">
        <f>IF(ISERROR(F48/L48-1),"         /0",(F48/L48-1))</f>
        <v>-0.2361817809559198</v>
      </c>
      <c r="N48" s="275">
        <v>640.5949999999999</v>
      </c>
      <c r="O48" s="276">
        <v>524.076</v>
      </c>
      <c r="P48" s="277">
        <v>0</v>
      </c>
      <c r="Q48" s="276">
        <v>0</v>
      </c>
      <c r="R48" s="277">
        <f>SUM(N48:Q48)</f>
        <v>1164.6709999999998</v>
      </c>
      <c r="S48" s="278">
        <f>R48/$R$9</f>
        <v>0.003577488653469713</v>
      </c>
      <c r="T48" s="289">
        <v>750.798</v>
      </c>
      <c r="U48" s="276">
        <v>667.1850000000001</v>
      </c>
      <c r="V48" s="277">
        <v>59.5</v>
      </c>
      <c r="W48" s="276">
        <v>0</v>
      </c>
      <c r="X48" s="277">
        <f>SUM(T48:W48)</f>
        <v>1477.4830000000002</v>
      </c>
      <c r="Y48" s="280">
        <f>IF(ISERROR(R48/X48-1),"         /0",IF(R48/X48&gt;5,"  *  ",(R48/X48-1)))</f>
        <v>-0.211719525706895</v>
      </c>
    </row>
    <row r="49" spans="1:25" s="111" customFormat="1" ht="19.5" customHeight="1">
      <c r="A49" s="274" t="s">
        <v>336</v>
      </c>
      <c r="B49" s="275">
        <v>87.801</v>
      </c>
      <c r="C49" s="276">
        <v>37.272000000000006</v>
      </c>
      <c r="D49" s="277">
        <v>0</v>
      </c>
      <c r="E49" s="276">
        <v>0</v>
      </c>
      <c r="F49" s="277">
        <f>SUM(B49:E49)</f>
        <v>125.07300000000001</v>
      </c>
      <c r="G49" s="278">
        <f>F49/$F$9</f>
        <v>0.0023860739496156143</v>
      </c>
      <c r="H49" s="275">
        <v>51.156</v>
      </c>
      <c r="I49" s="276">
        <v>25.233</v>
      </c>
      <c r="J49" s="277"/>
      <c r="K49" s="276"/>
      <c r="L49" s="277">
        <f>SUM(H49:K49)</f>
        <v>76.389</v>
      </c>
      <c r="M49" s="279">
        <f>IF(ISERROR(F49/L49-1),"         /0",(F49/L49-1))</f>
        <v>0.6373168911754312</v>
      </c>
      <c r="N49" s="275">
        <v>381.66499999999996</v>
      </c>
      <c r="O49" s="276">
        <v>112.24</v>
      </c>
      <c r="P49" s="277">
        <v>0</v>
      </c>
      <c r="Q49" s="276">
        <v>0</v>
      </c>
      <c r="R49" s="277">
        <f>SUM(N49:Q49)</f>
        <v>493.905</v>
      </c>
      <c r="S49" s="278">
        <f>R49/$R$9</f>
        <v>0.00151711473316667</v>
      </c>
      <c r="T49" s="289">
        <v>393.081</v>
      </c>
      <c r="U49" s="276">
        <v>184.09100000000004</v>
      </c>
      <c r="V49" s="277">
        <v>0</v>
      </c>
      <c r="W49" s="276">
        <v>0</v>
      </c>
      <c r="X49" s="277">
        <f>SUM(T49:W49)</f>
        <v>577.172</v>
      </c>
      <c r="Y49" s="280">
        <f>IF(ISERROR(R49/X49-1),"         /0",IF(R49/X49&gt;5,"  *  ",(R49/X49-1)))</f>
        <v>-0.14426722017007065</v>
      </c>
    </row>
    <row r="50" spans="1:25" s="111" customFormat="1" ht="19.5" customHeight="1">
      <c r="A50" s="274" t="s">
        <v>342</v>
      </c>
      <c r="B50" s="275">
        <v>76.687</v>
      </c>
      <c r="C50" s="276">
        <v>25.745</v>
      </c>
      <c r="D50" s="277">
        <v>0</v>
      </c>
      <c r="E50" s="276">
        <v>0</v>
      </c>
      <c r="F50" s="277">
        <f>SUM(B50:E50)</f>
        <v>102.432</v>
      </c>
      <c r="G50" s="278">
        <f>F50/$F$9</f>
        <v>0.001954141395881018</v>
      </c>
      <c r="H50" s="275">
        <v>101.538</v>
      </c>
      <c r="I50" s="276">
        <v>29.378</v>
      </c>
      <c r="J50" s="277"/>
      <c r="K50" s="276">
        <v>0</v>
      </c>
      <c r="L50" s="277">
        <f>SUM(H50:K50)</f>
        <v>130.916</v>
      </c>
      <c r="M50" s="279">
        <f t="shared" si="16"/>
        <v>-0.21757462800574412</v>
      </c>
      <c r="N50" s="275">
        <v>484.443</v>
      </c>
      <c r="O50" s="276">
        <v>166.702</v>
      </c>
      <c r="P50" s="277"/>
      <c r="Q50" s="276">
        <v>0</v>
      </c>
      <c r="R50" s="277">
        <f>SUM(N50:Q50)</f>
        <v>651.145</v>
      </c>
      <c r="S50" s="278">
        <f>R50/$R$9</f>
        <v>0.002000104621187903</v>
      </c>
      <c r="T50" s="289">
        <v>560.305</v>
      </c>
      <c r="U50" s="276">
        <v>219.70499999999998</v>
      </c>
      <c r="V50" s="277"/>
      <c r="W50" s="276">
        <v>0</v>
      </c>
      <c r="X50" s="277">
        <f>SUM(T50:W50)</f>
        <v>780.01</v>
      </c>
      <c r="Y50" s="280">
        <f>IF(ISERROR(R50/X50-1),"         /0",IF(R50/X50&gt;5,"  *  ",(R50/X50-1)))</f>
        <v>-0.16520942039204622</v>
      </c>
    </row>
    <row r="51" spans="1:25" s="111" customFormat="1" ht="19.5" customHeight="1">
      <c r="A51" s="274" t="s">
        <v>337</v>
      </c>
      <c r="B51" s="275">
        <v>79.866</v>
      </c>
      <c r="C51" s="276">
        <v>21.133</v>
      </c>
      <c r="D51" s="277">
        <v>0</v>
      </c>
      <c r="E51" s="276">
        <v>0</v>
      </c>
      <c r="F51" s="277">
        <f>SUM(B51:E51)</f>
        <v>100.999</v>
      </c>
      <c r="G51" s="278">
        <f>F51/$F$9</f>
        <v>0.0019268034095066672</v>
      </c>
      <c r="H51" s="275">
        <v>94.552</v>
      </c>
      <c r="I51" s="276">
        <v>16.257</v>
      </c>
      <c r="J51" s="277"/>
      <c r="K51" s="276"/>
      <c r="L51" s="277">
        <f>SUM(H51:K51)</f>
        <v>110.80900000000001</v>
      </c>
      <c r="M51" s="279">
        <f>IF(ISERROR(F51/L51-1),"         /0",(F51/L51-1))</f>
        <v>-0.08853071501412357</v>
      </c>
      <c r="N51" s="275">
        <v>448.003</v>
      </c>
      <c r="O51" s="276">
        <v>110.101</v>
      </c>
      <c r="P51" s="277">
        <v>0</v>
      </c>
      <c r="Q51" s="276">
        <v>0</v>
      </c>
      <c r="R51" s="277">
        <f>SUM(N51:Q51)</f>
        <v>558.104</v>
      </c>
      <c r="S51" s="278">
        <f>R51/$R$9</f>
        <v>0.0017143130785054845</v>
      </c>
      <c r="T51" s="289">
        <v>572.249</v>
      </c>
      <c r="U51" s="276">
        <v>148.286</v>
      </c>
      <c r="V51" s="277">
        <v>2</v>
      </c>
      <c r="W51" s="276">
        <v>0</v>
      </c>
      <c r="X51" s="277">
        <f>SUM(T51:W51)</f>
        <v>722.5350000000001</v>
      </c>
      <c r="Y51" s="280">
        <f>IF(ISERROR(R51/X51-1),"         /0",IF(R51/X51&gt;5,"  *  ",(R51/X51-1)))</f>
        <v>-0.22757513476855795</v>
      </c>
    </row>
    <row r="52" spans="1:25" s="111" customFormat="1" ht="19.5" customHeight="1">
      <c r="A52" s="274" t="s">
        <v>340</v>
      </c>
      <c r="B52" s="275">
        <v>69.923</v>
      </c>
      <c r="C52" s="276">
        <v>14.247</v>
      </c>
      <c r="D52" s="277">
        <v>0</v>
      </c>
      <c r="E52" s="276">
        <v>0</v>
      </c>
      <c r="F52" s="277">
        <f t="shared" si="8"/>
        <v>84.17</v>
      </c>
      <c r="G52" s="278">
        <f t="shared" si="9"/>
        <v>0.0016057489972987474</v>
      </c>
      <c r="H52" s="275">
        <v>22.578</v>
      </c>
      <c r="I52" s="276">
        <v>7.624</v>
      </c>
      <c r="J52" s="277"/>
      <c r="K52" s="276"/>
      <c r="L52" s="277">
        <f t="shared" si="10"/>
        <v>30.201999999999998</v>
      </c>
      <c r="M52" s="279">
        <f t="shared" si="16"/>
        <v>1.7869015297000201</v>
      </c>
      <c r="N52" s="275">
        <v>242.69899999999996</v>
      </c>
      <c r="O52" s="276">
        <v>108.933</v>
      </c>
      <c r="P52" s="277"/>
      <c r="Q52" s="276"/>
      <c r="R52" s="277">
        <f t="shared" si="11"/>
        <v>351.63199999999995</v>
      </c>
      <c r="S52" s="278">
        <f t="shared" si="12"/>
        <v>0.0010800985773637894</v>
      </c>
      <c r="T52" s="289">
        <v>139.14100000000002</v>
      </c>
      <c r="U52" s="276">
        <v>51.85000000000001</v>
      </c>
      <c r="V52" s="277">
        <v>0</v>
      </c>
      <c r="W52" s="276"/>
      <c r="X52" s="277">
        <f t="shared" si="13"/>
        <v>190.99100000000004</v>
      </c>
      <c r="Y52" s="280">
        <f t="shared" si="14"/>
        <v>0.8410919886277357</v>
      </c>
    </row>
    <row r="53" spans="1:25" s="111" customFormat="1" ht="19.5" customHeight="1">
      <c r="A53" s="274" t="s">
        <v>346</v>
      </c>
      <c r="B53" s="275">
        <v>27.412</v>
      </c>
      <c r="C53" s="276">
        <v>5.283</v>
      </c>
      <c r="D53" s="277">
        <v>0</v>
      </c>
      <c r="E53" s="276">
        <v>0</v>
      </c>
      <c r="F53" s="277">
        <f t="shared" si="8"/>
        <v>32.695</v>
      </c>
      <c r="G53" s="278">
        <f t="shared" si="9"/>
        <v>0.0006237372397134674</v>
      </c>
      <c r="H53" s="275">
        <v>48.805</v>
      </c>
      <c r="I53" s="276">
        <v>5.742</v>
      </c>
      <c r="J53" s="277"/>
      <c r="K53" s="276"/>
      <c r="L53" s="277">
        <f t="shared" si="10"/>
        <v>54.547</v>
      </c>
      <c r="M53" s="279">
        <f t="shared" si="16"/>
        <v>-0.4006086494215997</v>
      </c>
      <c r="N53" s="275">
        <v>197.061</v>
      </c>
      <c r="O53" s="276">
        <v>44.488</v>
      </c>
      <c r="P53" s="277">
        <v>61.27</v>
      </c>
      <c r="Q53" s="276"/>
      <c r="R53" s="277">
        <f t="shared" si="11"/>
        <v>302.819</v>
      </c>
      <c r="S53" s="278">
        <f t="shared" si="12"/>
        <v>0.0009301609952982818</v>
      </c>
      <c r="T53" s="289">
        <v>279.075</v>
      </c>
      <c r="U53" s="276">
        <v>24.903000000000002</v>
      </c>
      <c r="V53" s="277">
        <v>12.6</v>
      </c>
      <c r="W53" s="276">
        <v>4.35</v>
      </c>
      <c r="X53" s="277">
        <f t="shared" si="13"/>
        <v>320.92800000000005</v>
      </c>
      <c r="Y53" s="280">
        <f t="shared" si="14"/>
        <v>-0.056426986738458584</v>
      </c>
    </row>
    <row r="54" spans="1:25" s="111" customFormat="1" ht="19.5" customHeight="1" thickBot="1">
      <c r="A54" s="281" t="s">
        <v>275</v>
      </c>
      <c r="B54" s="282">
        <v>273.586</v>
      </c>
      <c r="C54" s="283">
        <v>74.053</v>
      </c>
      <c r="D54" s="284">
        <v>0</v>
      </c>
      <c r="E54" s="283">
        <v>146.057</v>
      </c>
      <c r="F54" s="284">
        <f t="shared" si="8"/>
        <v>493.696</v>
      </c>
      <c r="G54" s="285">
        <f t="shared" si="9"/>
        <v>0.009418460935848907</v>
      </c>
      <c r="H54" s="282">
        <v>162.785</v>
      </c>
      <c r="I54" s="283">
        <v>64.75500000000001</v>
      </c>
      <c r="J54" s="284">
        <v>0</v>
      </c>
      <c r="K54" s="283">
        <v>81.114</v>
      </c>
      <c r="L54" s="284">
        <f t="shared" si="10"/>
        <v>308.654</v>
      </c>
      <c r="M54" s="286">
        <f t="shared" si="16"/>
        <v>0.5995127229843127</v>
      </c>
      <c r="N54" s="282">
        <v>1310.22</v>
      </c>
      <c r="O54" s="283">
        <v>623.05</v>
      </c>
      <c r="P54" s="284">
        <v>68.2</v>
      </c>
      <c r="Q54" s="283">
        <v>276.41999999999996</v>
      </c>
      <c r="R54" s="284">
        <f t="shared" si="11"/>
        <v>2277.89</v>
      </c>
      <c r="S54" s="285">
        <f t="shared" si="12"/>
        <v>0.006996933579398925</v>
      </c>
      <c r="T54" s="290">
        <v>971.8290000000001</v>
      </c>
      <c r="U54" s="283">
        <v>739.676</v>
      </c>
      <c r="V54" s="284">
        <v>172.706</v>
      </c>
      <c r="W54" s="283">
        <v>101.062</v>
      </c>
      <c r="X54" s="284">
        <f t="shared" si="13"/>
        <v>1985.273</v>
      </c>
      <c r="Y54" s="287">
        <f t="shared" si="14"/>
        <v>0.14739383450034316</v>
      </c>
    </row>
    <row r="55" spans="1:25" s="119" customFormat="1" ht="19.5" customHeight="1">
      <c r="A55" s="126" t="s">
        <v>51</v>
      </c>
      <c r="B55" s="123">
        <f>SUM(B56:B58)</f>
        <v>64.965</v>
      </c>
      <c r="C55" s="122">
        <f>SUM(C56:C58)</f>
        <v>3.182</v>
      </c>
      <c r="D55" s="121">
        <f>SUM(D56:D58)</f>
        <v>67.801</v>
      </c>
      <c r="E55" s="122">
        <f>SUM(E56:E58)</f>
        <v>25.493000000000002</v>
      </c>
      <c r="F55" s="121">
        <f t="shared" si="8"/>
        <v>161.441</v>
      </c>
      <c r="G55" s="124">
        <f t="shared" si="9"/>
        <v>0.0030798826645230732</v>
      </c>
      <c r="H55" s="123">
        <f>SUM(H56:H58)</f>
        <v>64.322</v>
      </c>
      <c r="I55" s="122">
        <f>SUM(I56:I58)</f>
        <v>23.339000000000002</v>
      </c>
      <c r="J55" s="121">
        <f>SUM(J56:J58)</f>
        <v>38.055</v>
      </c>
      <c r="K55" s="122">
        <f>SUM(K56:K58)</f>
        <v>81.113</v>
      </c>
      <c r="L55" s="121">
        <f t="shared" si="10"/>
        <v>206.829</v>
      </c>
      <c r="M55" s="125">
        <f t="shared" si="16"/>
        <v>-0.21944698277320884</v>
      </c>
      <c r="N55" s="123">
        <f>SUM(N56:N58)</f>
        <v>1091.751</v>
      </c>
      <c r="O55" s="122">
        <f>SUM(O56:O58)</f>
        <v>86.99399999999999</v>
      </c>
      <c r="P55" s="121">
        <f>SUM(P56:P58)</f>
        <v>376.86300000000006</v>
      </c>
      <c r="Q55" s="122">
        <f>SUM(Q56:Q58)</f>
        <v>111.551</v>
      </c>
      <c r="R55" s="121">
        <f t="shared" si="11"/>
        <v>1667.1589999999999</v>
      </c>
      <c r="S55" s="124">
        <f t="shared" si="12"/>
        <v>0.005120967557387376</v>
      </c>
      <c r="T55" s="123">
        <f>SUM(T56:T58)</f>
        <v>774.8620000000001</v>
      </c>
      <c r="U55" s="122">
        <f>SUM(U56:U58)</f>
        <v>183.009</v>
      </c>
      <c r="V55" s="121">
        <f>SUM(V56:V58)</f>
        <v>289.707</v>
      </c>
      <c r="W55" s="122">
        <f>SUM(W56:W58)</f>
        <v>107.72000000000001</v>
      </c>
      <c r="X55" s="121">
        <f t="shared" si="13"/>
        <v>1355.298</v>
      </c>
      <c r="Y55" s="120">
        <f t="shared" si="14"/>
        <v>0.2301051134141716</v>
      </c>
    </row>
    <row r="56" spans="1:25" ht="19.5" customHeight="1">
      <c r="A56" s="267" t="s">
        <v>352</v>
      </c>
      <c r="B56" s="268">
        <v>17.247999999999998</v>
      </c>
      <c r="C56" s="269">
        <v>1.305</v>
      </c>
      <c r="D56" s="270">
        <v>67.691</v>
      </c>
      <c r="E56" s="269">
        <v>25.393</v>
      </c>
      <c r="F56" s="270">
        <f t="shared" si="8"/>
        <v>111.637</v>
      </c>
      <c r="G56" s="271">
        <f t="shared" si="9"/>
        <v>0.002129749326499231</v>
      </c>
      <c r="H56" s="268">
        <v>24.401999999999997</v>
      </c>
      <c r="I56" s="269">
        <v>21.326</v>
      </c>
      <c r="J56" s="270">
        <v>37.955</v>
      </c>
      <c r="K56" s="269">
        <v>14.085</v>
      </c>
      <c r="L56" s="270">
        <f t="shared" si="10"/>
        <v>97.768</v>
      </c>
      <c r="M56" s="272">
        <f t="shared" si="16"/>
        <v>0.14185623107765322</v>
      </c>
      <c r="N56" s="268">
        <v>121.87399999999997</v>
      </c>
      <c r="O56" s="269">
        <v>15.700000000000001</v>
      </c>
      <c r="P56" s="270">
        <v>292.858</v>
      </c>
      <c r="Q56" s="269">
        <v>40.853</v>
      </c>
      <c r="R56" s="270">
        <f t="shared" si="11"/>
        <v>471.28499999999997</v>
      </c>
      <c r="S56" s="271">
        <f t="shared" si="12"/>
        <v>0.0014476334862381511</v>
      </c>
      <c r="T56" s="288">
        <v>191.97000000000003</v>
      </c>
      <c r="U56" s="269">
        <v>151.92999999999998</v>
      </c>
      <c r="V56" s="270">
        <v>253.82</v>
      </c>
      <c r="W56" s="269">
        <v>30.904</v>
      </c>
      <c r="X56" s="270">
        <f t="shared" si="13"/>
        <v>628.624</v>
      </c>
      <c r="Y56" s="273">
        <f t="shared" si="14"/>
        <v>-0.250291112016086</v>
      </c>
    </row>
    <row r="57" spans="1:25" ht="19.5" customHeight="1">
      <c r="A57" s="424" t="s">
        <v>353</v>
      </c>
      <c r="B57" s="425">
        <v>28.272999999999996</v>
      </c>
      <c r="C57" s="426">
        <v>1.8</v>
      </c>
      <c r="D57" s="427">
        <v>0</v>
      </c>
      <c r="E57" s="426">
        <v>0</v>
      </c>
      <c r="F57" s="427">
        <f>SUM(B57:E57)</f>
        <v>30.072999999999997</v>
      </c>
      <c r="G57" s="430">
        <f>F57/$F$9</f>
        <v>0.0005737161648540481</v>
      </c>
      <c r="H57" s="425">
        <v>17.55</v>
      </c>
      <c r="I57" s="426">
        <v>1.32</v>
      </c>
      <c r="J57" s="427"/>
      <c r="K57" s="426"/>
      <c r="L57" s="427">
        <f t="shared" si="10"/>
        <v>18.87</v>
      </c>
      <c r="M57" s="644">
        <f>IF(ISERROR(F57/L57-1),"         /0",(F57/L57-1))</f>
        <v>0.5936936936936934</v>
      </c>
      <c r="N57" s="425">
        <v>586.4200000000001</v>
      </c>
      <c r="O57" s="426">
        <v>52.312999999999995</v>
      </c>
      <c r="P57" s="427">
        <v>52.655</v>
      </c>
      <c r="Q57" s="426">
        <v>5.59</v>
      </c>
      <c r="R57" s="427">
        <f>SUM(N57:Q57)</f>
        <v>696.9780000000001</v>
      </c>
      <c r="S57" s="430">
        <f>R57/$R$9</f>
        <v>0.002140888617230114</v>
      </c>
      <c r="T57" s="433">
        <v>401.911</v>
      </c>
      <c r="U57" s="426">
        <v>22.888</v>
      </c>
      <c r="V57" s="427">
        <v>0.091</v>
      </c>
      <c r="W57" s="426">
        <v>0.091</v>
      </c>
      <c r="X57" s="427">
        <f>SUM(T57:W57)</f>
        <v>424.981</v>
      </c>
      <c r="Y57" s="432">
        <f>IF(ISERROR(R57/X57-1),"         /0",IF(R57/X57&gt;5,"  *  ",(R57/X57-1)))</f>
        <v>0.6400215539047629</v>
      </c>
    </row>
    <row r="58" spans="1:25" ht="19.5" customHeight="1" thickBot="1">
      <c r="A58" s="274" t="s">
        <v>275</v>
      </c>
      <c r="B58" s="275">
        <v>19.444000000000003</v>
      </c>
      <c r="C58" s="276">
        <v>0.077</v>
      </c>
      <c r="D58" s="277">
        <v>0.11</v>
      </c>
      <c r="E58" s="276">
        <v>0.1</v>
      </c>
      <c r="F58" s="277">
        <f t="shared" si="8"/>
        <v>19.731000000000005</v>
      </c>
      <c r="G58" s="278">
        <f t="shared" si="9"/>
        <v>0.0003764171731697944</v>
      </c>
      <c r="H58" s="275">
        <v>22.369999999999997</v>
      </c>
      <c r="I58" s="276">
        <v>0.693</v>
      </c>
      <c r="J58" s="277">
        <v>0.1</v>
      </c>
      <c r="K58" s="276">
        <v>67.028</v>
      </c>
      <c r="L58" s="277">
        <f t="shared" si="10"/>
        <v>90.191</v>
      </c>
      <c r="M58" s="279">
        <f t="shared" si="16"/>
        <v>-0.7812309432204987</v>
      </c>
      <c r="N58" s="275">
        <v>383.4569999999998</v>
      </c>
      <c r="O58" s="276">
        <v>18.980999999999998</v>
      </c>
      <c r="P58" s="277">
        <v>31.349999999999998</v>
      </c>
      <c r="Q58" s="276">
        <v>65.108</v>
      </c>
      <c r="R58" s="277">
        <f t="shared" si="11"/>
        <v>498.89599999999984</v>
      </c>
      <c r="S58" s="278">
        <f t="shared" si="12"/>
        <v>0.0015324454539191116</v>
      </c>
      <c r="T58" s="289">
        <v>180.981</v>
      </c>
      <c r="U58" s="276">
        <v>8.191</v>
      </c>
      <c r="V58" s="277">
        <v>35.796</v>
      </c>
      <c r="W58" s="276">
        <v>76.72500000000001</v>
      </c>
      <c r="X58" s="277">
        <f t="shared" si="13"/>
        <v>301.693</v>
      </c>
      <c r="Y58" s="280">
        <f t="shared" si="14"/>
        <v>0.6536545428631089</v>
      </c>
    </row>
    <row r="59" spans="1:25" s="111" customFormat="1" ht="19.5" customHeight="1" thickBot="1">
      <c r="A59" s="118" t="s">
        <v>50</v>
      </c>
      <c r="B59" s="115">
        <v>20.727999999999998</v>
      </c>
      <c r="C59" s="114">
        <v>0.004</v>
      </c>
      <c r="D59" s="113">
        <v>0</v>
      </c>
      <c r="E59" s="114">
        <v>0</v>
      </c>
      <c r="F59" s="113">
        <f t="shared" si="8"/>
        <v>20.732</v>
      </c>
      <c r="G59" s="116">
        <f t="shared" si="9"/>
        <v>0.0003955137009860714</v>
      </c>
      <c r="H59" s="115">
        <v>29.41</v>
      </c>
      <c r="I59" s="114">
        <v>0.876</v>
      </c>
      <c r="J59" s="113"/>
      <c r="K59" s="114"/>
      <c r="L59" s="113"/>
      <c r="M59" s="117" t="str">
        <f t="shared" si="16"/>
        <v>         /0</v>
      </c>
      <c r="N59" s="115">
        <v>219.554</v>
      </c>
      <c r="O59" s="114">
        <v>1.739</v>
      </c>
      <c r="P59" s="113"/>
      <c r="Q59" s="114"/>
      <c r="R59" s="113">
        <f t="shared" si="11"/>
        <v>221.293</v>
      </c>
      <c r="S59" s="116">
        <f t="shared" si="12"/>
        <v>0.0006797397690783692</v>
      </c>
      <c r="T59" s="115">
        <v>305.6690000000001</v>
      </c>
      <c r="U59" s="114">
        <v>6.173000000000001</v>
      </c>
      <c r="V59" s="113">
        <v>0.145</v>
      </c>
      <c r="W59" s="114">
        <v>0.06</v>
      </c>
      <c r="X59" s="113">
        <f t="shared" si="13"/>
        <v>312.0470000000001</v>
      </c>
      <c r="Y59" s="112">
        <f t="shared" si="14"/>
        <v>-0.29083439353687124</v>
      </c>
    </row>
    <row r="60" ht="10.5" customHeight="1" thickTop="1">
      <c r="A60" s="79"/>
    </row>
    <row r="61" ht="14.25">
      <c r="A61" s="79" t="s">
        <v>49</v>
      </c>
    </row>
    <row r="62" ht="14.25">
      <c r="A62" s="86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60:Y65536 M60:M65536 Y3 M3 M5 Y5 Y7:Y8 M7:M8">
    <cfRule type="cellIs" priority="6" dxfId="95" operator="lessThan" stopIfTrue="1">
      <formula>0</formula>
    </cfRule>
  </conditionalFormatting>
  <conditionalFormatting sqref="Y9:Y15 M9:M15 M17:M59 Y17:Y59">
    <cfRule type="cellIs" priority="7" dxfId="95" operator="lessThan" stopIfTrue="1">
      <formula>0</formula>
    </cfRule>
    <cfRule type="cellIs" priority="8" dxfId="97" operator="greaterThanOrEqual" stopIfTrue="1">
      <formula>0</formula>
    </cfRule>
  </conditionalFormatting>
  <conditionalFormatting sqref="Y54 M54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M6 Y6">
    <cfRule type="cellIs" priority="3" dxfId="95" operator="lessThan" stopIfTrue="1">
      <formula>0</formula>
    </cfRule>
  </conditionalFormatting>
  <conditionalFormatting sqref="Y16 M16">
    <cfRule type="cellIs" priority="1" dxfId="95" operator="lessThan" stopIfTrue="1">
      <formula>0</formula>
    </cfRule>
    <cfRule type="cellIs" priority="2" dxfId="97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5:K55 M55:W55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">
      <selection activeCell="P43" sqref="P43"/>
    </sheetView>
  </sheetViews>
  <sheetFormatPr defaultColWidth="8.00390625" defaultRowHeight="15"/>
  <cols>
    <col min="1" max="1" width="20.28125" style="86" customWidth="1"/>
    <col min="2" max="2" width="8.57421875" style="86" customWidth="1"/>
    <col min="3" max="3" width="9.7109375" style="86" bestFit="1" customWidth="1"/>
    <col min="4" max="4" width="8.00390625" style="86" bestFit="1" customWidth="1"/>
    <col min="5" max="5" width="9.7109375" style="86" bestFit="1" customWidth="1"/>
    <col min="6" max="6" width="9.421875" style="86" bestFit="1" customWidth="1"/>
    <col min="7" max="7" width="11.28125" style="86" customWidth="1"/>
    <col min="8" max="8" width="9.28125" style="86" bestFit="1" customWidth="1"/>
    <col min="9" max="9" width="9.7109375" style="86" bestFit="1" customWidth="1"/>
    <col min="10" max="10" width="8.57421875" style="86" customWidth="1"/>
    <col min="11" max="11" width="9.7109375" style="86" bestFit="1" customWidth="1"/>
    <col min="12" max="12" width="9.28125" style="86" bestFit="1" customWidth="1"/>
    <col min="13" max="13" width="11.57421875" style="86" customWidth="1"/>
    <col min="14" max="14" width="9.7109375" style="86" customWidth="1"/>
    <col min="15" max="15" width="10.8515625" style="86" customWidth="1"/>
    <col min="16" max="16" width="9.57421875" style="86" customWidth="1"/>
    <col min="17" max="17" width="10.140625" style="86" customWidth="1"/>
    <col min="18" max="18" width="10.57421875" style="86" customWidth="1"/>
    <col min="19" max="19" width="11.00390625" style="86" customWidth="1"/>
    <col min="20" max="20" width="10.421875" style="86" customWidth="1"/>
    <col min="21" max="23" width="10.28125" style="86" customWidth="1"/>
    <col min="24" max="24" width="10.421875" style="86" customWidth="1"/>
    <col min="25" max="25" width="8.7109375" style="86" bestFit="1" customWidth="1"/>
    <col min="26" max="16384" width="8.00390625" style="86" customWidth="1"/>
  </cols>
  <sheetData>
    <row r="1" spans="24:25" ht="18.75" thickBot="1">
      <c r="X1" s="518" t="s">
        <v>26</v>
      </c>
      <c r="Y1" s="519"/>
    </row>
    <row r="2" ht="5.25" customHeight="1" thickBot="1"/>
    <row r="3" spans="1:25" ht="24.75" customHeight="1" thickTop="1">
      <c r="A3" s="576" t="s">
        <v>66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8"/>
    </row>
    <row r="4" spans="1:25" ht="21" customHeight="1" thickBot="1">
      <c r="A4" s="587" t="s">
        <v>42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</row>
    <row r="5" spans="1:25" s="132" customFormat="1" ht="18" customHeight="1" thickBot="1" thickTop="1">
      <c r="A5" s="523" t="s">
        <v>65</v>
      </c>
      <c r="B5" s="593" t="s">
        <v>34</v>
      </c>
      <c r="C5" s="594"/>
      <c r="D5" s="594"/>
      <c r="E5" s="594"/>
      <c r="F5" s="594"/>
      <c r="G5" s="594"/>
      <c r="H5" s="594"/>
      <c r="I5" s="594"/>
      <c r="J5" s="595"/>
      <c r="K5" s="595"/>
      <c r="L5" s="595"/>
      <c r="M5" s="596"/>
      <c r="N5" s="593" t="s">
        <v>33</v>
      </c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7"/>
    </row>
    <row r="6" spans="1:25" s="99" customFormat="1" ht="26.25" customHeight="1" thickBot="1">
      <c r="A6" s="524"/>
      <c r="B6" s="582" t="s">
        <v>153</v>
      </c>
      <c r="C6" s="583"/>
      <c r="D6" s="583"/>
      <c r="E6" s="583"/>
      <c r="F6" s="583"/>
      <c r="G6" s="579" t="s">
        <v>32</v>
      </c>
      <c r="H6" s="582" t="s">
        <v>154</v>
      </c>
      <c r="I6" s="583"/>
      <c r="J6" s="583"/>
      <c r="K6" s="583"/>
      <c r="L6" s="583"/>
      <c r="M6" s="590" t="s">
        <v>31</v>
      </c>
      <c r="N6" s="582" t="s">
        <v>155</v>
      </c>
      <c r="O6" s="583"/>
      <c r="P6" s="583"/>
      <c r="Q6" s="583"/>
      <c r="R6" s="583"/>
      <c r="S6" s="579" t="s">
        <v>32</v>
      </c>
      <c r="T6" s="582" t="s">
        <v>156</v>
      </c>
      <c r="U6" s="583"/>
      <c r="V6" s="583"/>
      <c r="W6" s="583"/>
      <c r="X6" s="583"/>
      <c r="Y6" s="584" t="s">
        <v>31</v>
      </c>
    </row>
    <row r="7" spans="1:25" s="99" customFormat="1" ht="26.25" customHeight="1">
      <c r="A7" s="525"/>
      <c r="B7" s="517" t="s">
        <v>20</v>
      </c>
      <c r="C7" s="513"/>
      <c r="D7" s="512" t="s">
        <v>19</v>
      </c>
      <c r="E7" s="513"/>
      <c r="F7" s="604" t="s">
        <v>15</v>
      </c>
      <c r="G7" s="580"/>
      <c r="H7" s="517" t="s">
        <v>20</v>
      </c>
      <c r="I7" s="513"/>
      <c r="J7" s="512" t="s">
        <v>19</v>
      </c>
      <c r="K7" s="513"/>
      <c r="L7" s="604" t="s">
        <v>15</v>
      </c>
      <c r="M7" s="591"/>
      <c r="N7" s="517" t="s">
        <v>20</v>
      </c>
      <c r="O7" s="513"/>
      <c r="P7" s="512" t="s">
        <v>19</v>
      </c>
      <c r="Q7" s="513"/>
      <c r="R7" s="604" t="s">
        <v>15</v>
      </c>
      <c r="S7" s="580"/>
      <c r="T7" s="517" t="s">
        <v>20</v>
      </c>
      <c r="U7" s="513"/>
      <c r="V7" s="512" t="s">
        <v>19</v>
      </c>
      <c r="W7" s="513"/>
      <c r="X7" s="604" t="s">
        <v>15</v>
      </c>
      <c r="Y7" s="585"/>
    </row>
    <row r="8" spans="1:25" s="128" customFormat="1" ht="15.75" customHeight="1" thickBot="1">
      <c r="A8" s="526"/>
      <c r="B8" s="131" t="s">
        <v>29</v>
      </c>
      <c r="C8" s="129" t="s">
        <v>28</v>
      </c>
      <c r="D8" s="130" t="s">
        <v>29</v>
      </c>
      <c r="E8" s="129" t="s">
        <v>28</v>
      </c>
      <c r="F8" s="575"/>
      <c r="G8" s="581"/>
      <c r="H8" s="131" t="s">
        <v>29</v>
      </c>
      <c r="I8" s="129" t="s">
        <v>28</v>
      </c>
      <c r="J8" s="130" t="s">
        <v>29</v>
      </c>
      <c r="K8" s="129" t="s">
        <v>28</v>
      </c>
      <c r="L8" s="575"/>
      <c r="M8" s="592"/>
      <c r="N8" s="131" t="s">
        <v>29</v>
      </c>
      <c r="O8" s="129" t="s">
        <v>28</v>
      </c>
      <c r="P8" s="130" t="s">
        <v>29</v>
      </c>
      <c r="Q8" s="129" t="s">
        <v>28</v>
      </c>
      <c r="R8" s="575"/>
      <c r="S8" s="581"/>
      <c r="T8" s="131" t="s">
        <v>29</v>
      </c>
      <c r="U8" s="129" t="s">
        <v>28</v>
      </c>
      <c r="V8" s="130" t="s">
        <v>29</v>
      </c>
      <c r="W8" s="129" t="s">
        <v>28</v>
      </c>
      <c r="X8" s="575"/>
      <c r="Y8" s="586"/>
    </row>
    <row r="9" spans="1:25" s="88" customFormat="1" ht="18" customHeight="1" thickBot="1" thickTop="1">
      <c r="A9" s="180" t="s">
        <v>22</v>
      </c>
      <c r="B9" s="172">
        <f>B10+B14+B24+B33+B41+B45</f>
        <v>22046.98</v>
      </c>
      <c r="C9" s="171">
        <f>C10+C14+C24+C33+C41+C45</f>
        <v>13116.366000000004</v>
      </c>
      <c r="D9" s="170">
        <f>D10+D14+D24+D33+D41+D45</f>
        <v>11266.31</v>
      </c>
      <c r="E9" s="171">
        <f>E10+E14+E24+E33+E41+E45</f>
        <v>5988.250000000001</v>
      </c>
      <c r="F9" s="170">
        <f>SUM(B9:E9)</f>
        <v>52417.906</v>
      </c>
      <c r="G9" s="173">
        <f>F9/$F$9</f>
        <v>1</v>
      </c>
      <c r="H9" s="172">
        <f>H10+H14+H24+H33+H41+H45</f>
        <v>24984.322999999997</v>
      </c>
      <c r="I9" s="171">
        <f>I10+I14+I24+I33+I41+I45</f>
        <v>13734.576000000001</v>
      </c>
      <c r="J9" s="170">
        <f>J10+J14+J24+J33+J41+J45</f>
        <v>5563</v>
      </c>
      <c r="K9" s="171">
        <f>K10+K14+K24+K33+K41+K45</f>
        <v>2170.1659999999997</v>
      </c>
      <c r="L9" s="170">
        <f>SUM(H9:K9)</f>
        <v>46452.064999999995</v>
      </c>
      <c r="M9" s="231">
        <f>IF(ISERROR(F9/L9-1),"         /0",(F9/L9-1))</f>
        <v>0.128430049342263</v>
      </c>
      <c r="N9" s="172">
        <f>N10+N14+N24+N33+N41+N45</f>
        <v>139523.70100000003</v>
      </c>
      <c r="O9" s="171">
        <f>O10+O14+O24+O33+O41+O45</f>
        <v>75875.878</v>
      </c>
      <c r="P9" s="170">
        <f>P10+P14+P24+P33+P41+P45</f>
        <v>79439.447</v>
      </c>
      <c r="Q9" s="171">
        <f>Q10+Q14+Q24+Q33+Q41+Q45</f>
        <v>30716.443999999996</v>
      </c>
      <c r="R9" s="170">
        <f>SUM(N9:Q9)</f>
        <v>325555.47000000003</v>
      </c>
      <c r="S9" s="173">
        <f>R9/$R$9</f>
        <v>1</v>
      </c>
      <c r="T9" s="172">
        <f>T10+T14+T24+T33+T41+T45</f>
        <v>158202.3349999999</v>
      </c>
      <c r="U9" s="171">
        <f>U10+U14+U24+U33+U41+U45</f>
        <v>80923.094</v>
      </c>
      <c r="V9" s="170">
        <f>V10+V14+V24+V33+V41+V45</f>
        <v>43208.46897</v>
      </c>
      <c r="W9" s="171">
        <f>W10+W14+W24+W33+W41+W45</f>
        <v>13808.996000000001</v>
      </c>
      <c r="X9" s="170">
        <f>SUM(T9:W9)</f>
        <v>296142.89396999986</v>
      </c>
      <c r="Y9" s="169">
        <f>IF(ISERROR(R9/X9-1),"         /0",(R9/X9-1))</f>
        <v>0.09931886474027563</v>
      </c>
    </row>
    <row r="10" spans="1:25" s="142" customFormat="1" ht="19.5" customHeight="1" thickTop="1">
      <c r="A10" s="151" t="s">
        <v>55</v>
      </c>
      <c r="B10" s="148">
        <f>SUM(B11:B13)</f>
        <v>12802.668999999998</v>
      </c>
      <c r="C10" s="147">
        <f>SUM(C11:C13)</f>
        <v>4332.570000000001</v>
      </c>
      <c r="D10" s="146">
        <f>SUM(D11:D13)</f>
        <v>9340.22</v>
      </c>
      <c r="E10" s="145">
        <f>SUM(E11:E13)</f>
        <v>4391.177000000001</v>
      </c>
      <c r="F10" s="146">
        <f aca="true" t="shared" si="0" ref="F10:F45">SUM(B10:E10)</f>
        <v>30866.635999999995</v>
      </c>
      <c r="G10" s="149">
        <f aca="true" t="shared" si="1" ref="G10:G45">F10/$F$9</f>
        <v>0.5888567162526483</v>
      </c>
      <c r="H10" s="148">
        <f>SUM(H11:H13)</f>
        <v>17200.209999999995</v>
      </c>
      <c r="I10" s="147">
        <f>SUM(I11:I13)</f>
        <v>6009.298000000002</v>
      </c>
      <c r="J10" s="146">
        <f>SUM(J11:J13)</f>
        <v>5141.840999999999</v>
      </c>
      <c r="K10" s="145">
        <f>SUM(K11:K13)</f>
        <v>1731.2659999999998</v>
      </c>
      <c r="L10" s="146">
        <f aca="true" t="shared" si="2" ref="L10:L45">SUM(H10:K10)</f>
        <v>30082.614999999998</v>
      </c>
      <c r="M10" s="150">
        <f aca="true" t="shared" si="3" ref="M10:M23">IF(ISERROR(F10/L10-1),"         /0",(F10/L10-1))</f>
        <v>0.026062262206925757</v>
      </c>
      <c r="N10" s="148">
        <f>SUM(N11:N13)</f>
        <v>86876.21300000003</v>
      </c>
      <c r="O10" s="147">
        <f>SUM(O11:O13)</f>
        <v>26878.138999999996</v>
      </c>
      <c r="P10" s="146">
        <f>SUM(P11:P13)</f>
        <v>69852.129</v>
      </c>
      <c r="Q10" s="145">
        <f>SUM(Q11:Q13)</f>
        <v>24107.537999999997</v>
      </c>
      <c r="R10" s="146">
        <f aca="true" t="shared" si="4" ref="R10:R45">SUM(N10:Q10)</f>
        <v>207714.01900000003</v>
      </c>
      <c r="S10" s="149">
        <f aca="true" t="shared" si="5" ref="S10:S45">R10/$R$9</f>
        <v>0.6380295775709129</v>
      </c>
      <c r="T10" s="148">
        <f>SUM(T11:T13)</f>
        <v>110893.66199999994</v>
      </c>
      <c r="U10" s="147">
        <f>SUM(U11:U13)</f>
        <v>34937.95100000001</v>
      </c>
      <c r="V10" s="146">
        <f>SUM(V11:V13)</f>
        <v>40268.88497</v>
      </c>
      <c r="W10" s="145">
        <f>SUM(W11:W13)</f>
        <v>12084.550000000001</v>
      </c>
      <c r="X10" s="146">
        <f aca="true" t="shared" si="6" ref="X10:X42">SUM(T10:W10)</f>
        <v>198185.04796999996</v>
      </c>
      <c r="Y10" s="143">
        <f aca="true" t="shared" si="7" ref="Y10:Y45">IF(ISERROR(R10/X10-1),"         /0",IF(R10/X10&gt;5,"  *  ",(R10/X10-1)))</f>
        <v>0.04808118032921693</v>
      </c>
    </row>
    <row r="11" spans="1:25" ht="19.5" customHeight="1">
      <c r="A11" s="267" t="s">
        <v>358</v>
      </c>
      <c r="B11" s="268">
        <v>12678.193</v>
      </c>
      <c r="C11" s="269">
        <v>4223.158</v>
      </c>
      <c r="D11" s="270">
        <v>9084.787999999999</v>
      </c>
      <c r="E11" s="291">
        <v>4173.385</v>
      </c>
      <c r="F11" s="270">
        <f t="shared" si="0"/>
        <v>30159.523999999998</v>
      </c>
      <c r="G11" s="271">
        <f t="shared" si="1"/>
        <v>0.5753668221695082</v>
      </c>
      <c r="H11" s="268">
        <v>16490.285999999996</v>
      </c>
      <c r="I11" s="269">
        <v>5820.044000000002</v>
      </c>
      <c r="J11" s="270">
        <v>4498.871999999999</v>
      </c>
      <c r="K11" s="291">
        <v>1314.1909999999998</v>
      </c>
      <c r="L11" s="270">
        <f t="shared" si="2"/>
        <v>28123.392999999996</v>
      </c>
      <c r="M11" s="272">
        <f t="shared" si="3"/>
        <v>0.07239990565860954</v>
      </c>
      <c r="N11" s="268">
        <v>86218.17600000004</v>
      </c>
      <c r="O11" s="269">
        <v>26359.708999999995</v>
      </c>
      <c r="P11" s="270">
        <v>68007.43</v>
      </c>
      <c r="Q11" s="291">
        <v>23050.500999999997</v>
      </c>
      <c r="R11" s="270">
        <f t="shared" si="4"/>
        <v>203635.81600000002</v>
      </c>
      <c r="S11" s="271">
        <f t="shared" si="5"/>
        <v>0.6255026708658896</v>
      </c>
      <c r="T11" s="268">
        <v>105648.46599999993</v>
      </c>
      <c r="U11" s="269">
        <v>33875.73700000001</v>
      </c>
      <c r="V11" s="270">
        <v>37252.957969999996</v>
      </c>
      <c r="W11" s="291">
        <v>9512.348000000002</v>
      </c>
      <c r="X11" s="270">
        <f t="shared" si="6"/>
        <v>186289.5089699999</v>
      </c>
      <c r="Y11" s="273">
        <f t="shared" si="7"/>
        <v>0.09311478207177815</v>
      </c>
    </row>
    <row r="12" spans="1:25" ht="19.5" customHeight="1">
      <c r="A12" s="274" t="s">
        <v>359</v>
      </c>
      <c r="B12" s="275">
        <v>39.239</v>
      </c>
      <c r="C12" s="276">
        <v>109.412</v>
      </c>
      <c r="D12" s="277">
        <v>255.432</v>
      </c>
      <c r="E12" s="294">
        <v>119.858</v>
      </c>
      <c r="F12" s="277">
        <f t="shared" si="0"/>
        <v>523.941</v>
      </c>
      <c r="G12" s="278">
        <f t="shared" si="1"/>
        <v>0.009995458422165891</v>
      </c>
      <c r="H12" s="275">
        <v>127.99600000000001</v>
      </c>
      <c r="I12" s="276">
        <v>110.245</v>
      </c>
      <c r="J12" s="277">
        <v>56.12</v>
      </c>
      <c r="K12" s="294">
        <v>40.737</v>
      </c>
      <c r="L12" s="277">
        <f t="shared" si="2"/>
        <v>335.098</v>
      </c>
      <c r="M12" s="279">
        <f t="shared" si="3"/>
        <v>0.5635455896484014</v>
      </c>
      <c r="N12" s="275">
        <v>224.46999999999994</v>
      </c>
      <c r="O12" s="276">
        <v>503.006</v>
      </c>
      <c r="P12" s="277">
        <v>1793.5570000000002</v>
      </c>
      <c r="Q12" s="294">
        <v>834.2450000000001</v>
      </c>
      <c r="R12" s="277">
        <f t="shared" si="4"/>
        <v>3355.2780000000002</v>
      </c>
      <c r="S12" s="278">
        <f t="shared" si="5"/>
        <v>0.010306317384254056</v>
      </c>
      <c r="T12" s="275">
        <v>708.142</v>
      </c>
      <c r="U12" s="276">
        <v>547.4730000000002</v>
      </c>
      <c r="V12" s="277">
        <v>56.12</v>
      </c>
      <c r="W12" s="294">
        <v>40.737</v>
      </c>
      <c r="X12" s="277">
        <f t="shared" si="6"/>
        <v>1352.4720000000002</v>
      </c>
      <c r="Y12" s="280">
        <f t="shared" si="7"/>
        <v>1.4808484020371586</v>
      </c>
    </row>
    <row r="13" spans="1:25" ht="19.5" customHeight="1" thickBot="1">
      <c r="A13" s="281" t="s">
        <v>360</v>
      </c>
      <c r="B13" s="282">
        <v>85.237</v>
      </c>
      <c r="C13" s="283">
        <v>0</v>
      </c>
      <c r="D13" s="284">
        <v>0</v>
      </c>
      <c r="E13" s="297">
        <v>97.934</v>
      </c>
      <c r="F13" s="284">
        <f t="shared" si="0"/>
        <v>183.171</v>
      </c>
      <c r="G13" s="285">
        <f t="shared" si="1"/>
        <v>0.003494435660974324</v>
      </c>
      <c r="H13" s="282">
        <v>581.928</v>
      </c>
      <c r="I13" s="283">
        <v>79.009</v>
      </c>
      <c r="J13" s="284">
        <v>586.849</v>
      </c>
      <c r="K13" s="297">
        <v>376.338</v>
      </c>
      <c r="L13" s="284">
        <f t="shared" si="2"/>
        <v>1624.124</v>
      </c>
      <c r="M13" s="286">
        <f t="shared" si="3"/>
        <v>-0.8872185867581539</v>
      </c>
      <c r="N13" s="282">
        <v>433.56699999999995</v>
      </c>
      <c r="O13" s="283">
        <v>15.424</v>
      </c>
      <c r="P13" s="284">
        <v>51.142</v>
      </c>
      <c r="Q13" s="297">
        <v>222.792</v>
      </c>
      <c r="R13" s="284">
        <f t="shared" si="4"/>
        <v>722.925</v>
      </c>
      <c r="S13" s="285">
        <f t="shared" si="5"/>
        <v>0.002220589320769207</v>
      </c>
      <c r="T13" s="282">
        <v>4537.054</v>
      </c>
      <c r="U13" s="283">
        <v>514.741</v>
      </c>
      <c r="V13" s="284">
        <v>2959.8070000000002</v>
      </c>
      <c r="W13" s="297">
        <v>2531.465</v>
      </c>
      <c r="X13" s="284">
        <f t="shared" si="6"/>
        <v>10543.067000000001</v>
      </c>
      <c r="Y13" s="287">
        <f t="shared" si="7"/>
        <v>-0.9314312429201105</v>
      </c>
    </row>
    <row r="14" spans="1:25" s="142" customFormat="1" ht="19.5" customHeight="1">
      <c r="A14" s="151" t="s">
        <v>54</v>
      </c>
      <c r="B14" s="148">
        <f>SUM(B15:B23)</f>
        <v>4174.953</v>
      </c>
      <c r="C14" s="147">
        <f>SUM(C15:C23)</f>
        <v>4268.364</v>
      </c>
      <c r="D14" s="146">
        <f>SUM(D15:D23)</f>
        <v>680.565</v>
      </c>
      <c r="E14" s="145">
        <f>SUM(E15:E23)</f>
        <v>265.199</v>
      </c>
      <c r="F14" s="146">
        <f t="shared" si="0"/>
        <v>9389.081</v>
      </c>
      <c r="G14" s="149">
        <f t="shared" si="1"/>
        <v>0.17911972675902008</v>
      </c>
      <c r="H14" s="148">
        <f>SUM(H15:H23)</f>
        <v>3985.493</v>
      </c>
      <c r="I14" s="147">
        <f>SUM(I15:I23)</f>
        <v>4081.3399999999997</v>
      </c>
      <c r="J14" s="146">
        <f>SUM(J15:J23)</f>
        <v>112.393</v>
      </c>
      <c r="K14" s="145">
        <f>SUM(K15:K23)</f>
        <v>127.62799999999999</v>
      </c>
      <c r="L14" s="146">
        <f t="shared" si="2"/>
        <v>8306.854</v>
      </c>
      <c r="M14" s="150">
        <f t="shared" si="3"/>
        <v>0.13028121115406632</v>
      </c>
      <c r="N14" s="148">
        <f>SUM(N15:N23)</f>
        <v>21246.507000000005</v>
      </c>
      <c r="O14" s="147">
        <f>SUM(O15:O23)</f>
        <v>23670.227000000003</v>
      </c>
      <c r="P14" s="146">
        <f>SUM(P15:P23)</f>
        <v>3130.5089999999996</v>
      </c>
      <c r="Q14" s="145">
        <f>SUM(Q15:Q23)</f>
        <v>1730.429</v>
      </c>
      <c r="R14" s="146">
        <f t="shared" si="4"/>
        <v>49777.672000000006</v>
      </c>
      <c r="S14" s="149">
        <f t="shared" si="5"/>
        <v>0.15290073915821473</v>
      </c>
      <c r="T14" s="148">
        <f>SUM(T15:T23)</f>
        <v>21628.458</v>
      </c>
      <c r="U14" s="147">
        <f>SUM(U15:U23)</f>
        <v>25165.023</v>
      </c>
      <c r="V14" s="146">
        <f>SUM(V15:V23)</f>
        <v>1211.93</v>
      </c>
      <c r="W14" s="145">
        <f>SUM(W15:W23)</f>
        <v>665.9040000000001</v>
      </c>
      <c r="X14" s="146">
        <f t="shared" si="6"/>
        <v>48671.315</v>
      </c>
      <c r="Y14" s="143">
        <f t="shared" si="7"/>
        <v>0.022731191873488488</v>
      </c>
    </row>
    <row r="15" spans="1:25" ht="19.5" customHeight="1">
      <c r="A15" s="267" t="s">
        <v>362</v>
      </c>
      <c r="B15" s="268">
        <v>601.2080000000001</v>
      </c>
      <c r="C15" s="269">
        <v>1430.879</v>
      </c>
      <c r="D15" s="270">
        <v>231.579</v>
      </c>
      <c r="E15" s="291">
        <v>3.953</v>
      </c>
      <c r="F15" s="270">
        <f t="shared" si="0"/>
        <v>2267.619</v>
      </c>
      <c r="G15" s="271">
        <f t="shared" si="1"/>
        <v>0.04326038892129724</v>
      </c>
      <c r="H15" s="268">
        <v>703.304</v>
      </c>
      <c r="I15" s="269">
        <v>1307.661</v>
      </c>
      <c r="J15" s="270"/>
      <c r="K15" s="269"/>
      <c r="L15" s="270">
        <f t="shared" si="2"/>
        <v>2010.9650000000001</v>
      </c>
      <c r="M15" s="272">
        <f t="shared" si="3"/>
        <v>0.12762728341865714</v>
      </c>
      <c r="N15" s="268">
        <v>3334.4600000000014</v>
      </c>
      <c r="O15" s="269">
        <v>7564.767999999999</v>
      </c>
      <c r="P15" s="270">
        <v>486.776</v>
      </c>
      <c r="Q15" s="269">
        <v>160.718</v>
      </c>
      <c r="R15" s="270">
        <f t="shared" si="4"/>
        <v>11546.722000000002</v>
      </c>
      <c r="S15" s="271">
        <f t="shared" si="5"/>
        <v>0.03546775607855706</v>
      </c>
      <c r="T15" s="288">
        <v>3327.2929999999997</v>
      </c>
      <c r="U15" s="269">
        <v>6698.357000000002</v>
      </c>
      <c r="V15" s="270">
        <v>222.737</v>
      </c>
      <c r="W15" s="291">
        <v>77.48100000000001</v>
      </c>
      <c r="X15" s="270">
        <f t="shared" si="6"/>
        <v>10325.868</v>
      </c>
      <c r="Y15" s="273">
        <f t="shared" si="7"/>
        <v>0.11823257860743541</v>
      </c>
    </row>
    <row r="16" spans="1:25" ht="19.5" customHeight="1">
      <c r="A16" s="274" t="s">
        <v>364</v>
      </c>
      <c r="B16" s="275">
        <v>920.344</v>
      </c>
      <c r="C16" s="276">
        <v>1207.4050000000002</v>
      </c>
      <c r="D16" s="277">
        <v>0</v>
      </c>
      <c r="E16" s="294">
        <v>40.374</v>
      </c>
      <c r="F16" s="277">
        <f t="shared" si="0"/>
        <v>2168.123</v>
      </c>
      <c r="G16" s="278">
        <f t="shared" si="1"/>
        <v>0.04136225891969053</v>
      </c>
      <c r="H16" s="275">
        <v>674.2669999999999</v>
      </c>
      <c r="I16" s="276">
        <v>1036.895</v>
      </c>
      <c r="J16" s="277">
        <v>0</v>
      </c>
      <c r="K16" s="276">
        <v>107.564</v>
      </c>
      <c r="L16" s="277">
        <f t="shared" si="2"/>
        <v>1818.7259999999999</v>
      </c>
      <c r="M16" s="279">
        <f t="shared" si="3"/>
        <v>0.19211085122222937</v>
      </c>
      <c r="N16" s="275">
        <v>3739.135</v>
      </c>
      <c r="O16" s="276">
        <v>6396.39</v>
      </c>
      <c r="P16" s="277">
        <v>31.806</v>
      </c>
      <c r="Q16" s="276">
        <v>268.441</v>
      </c>
      <c r="R16" s="277">
        <f t="shared" si="4"/>
        <v>10435.772000000003</v>
      </c>
      <c r="S16" s="278">
        <f t="shared" si="5"/>
        <v>0.03205528077903284</v>
      </c>
      <c r="T16" s="289">
        <v>3046.292</v>
      </c>
      <c r="U16" s="276">
        <v>6097.308000000004</v>
      </c>
      <c r="V16" s="277">
        <v>6.735</v>
      </c>
      <c r="W16" s="276">
        <v>355.51300000000003</v>
      </c>
      <c r="X16" s="277">
        <f t="shared" si="6"/>
        <v>9505.848000000005</v>
      </c>
      <c r="Y16" s="280">
        <f t="shared" si="7"/>
        <v>0.0978265168978083</v>
      </c>
    </row>
    <row r="17" spans="1:25" ht="19.5" customHeight="1">
      <c r="A17" s="274" t="s">
        <v>361</v>
      </c>
      <c r="B17" s="275">
        <v>802.9739999999999</v>
      </c>
      <c r="C17" s="276">
        <v>614.3580000000001</v>
      </c>
      <c r="D17" s="277">
        <v>274.232</v>
      </c>
      <c r="E17" s="294">
        <v>115.306</v>
      </c>
      <c r="F17" s="277">
        <f>SUM(B17:E17)</f>
        <v>1806.87</v>
      </c>
      <c r="G17" s="278">
        <f>F17/$F$9</f>
        <v>0.034470472742654</v>
      </c>
      <c r="H17" s="275">
        <v>859.9899999999999</v>
      </c>
      <c r="I17" s="276">
        <v>619.323</v>
      </c>
      <c r="J17" s="277">
        <v>0</v>
      </c>
      <c r="K17" s="276"/>
      <c r="L17" s="277">
        <f>SUM(H17:K17)</f>
        <v>1479.3129999999999</v>
      </c>
      <c r="M17" s="279">
        <f>IF(ISERROR(F17/L17-1),"         /0",(F17/L17-1))</f>
        <v>0.2214250804258464</v>
      </c>
      <c r="N17" s="275">
        <v>4338.099</v>
      </c>
      <c r="O17" s="276">
        <v>3308.657000000001</v>
      </c>
      <c r="P17" s="277">
        <v>1626.7429999999997</v>
      </c>
      <c r="Q17" s="276">
        <v>268.479</v>
      </c>
      <c r="R17" s="277">
        <f>SUM(N17:Q17)</f>
        <v>9541.978000000001</v>
      </c>
      <c r="S17" s="278">
        <f>R17/$R$9</f>
        <v>0.029309837736715038</v>
      </c>
      <c r="T17" s="289">
        <v>4824.639000000003</v>
      </c>
      <c r="U17" s="276">
        <v>3331.186999999999</v>
      </c>
      <c r="V17" s="277">
        <v>5.878</v>
      </c>
      <c r="W17" s="276">
        <v>128.454</v>
      </c>
      <c r="X17" s="277">
        <f>SUM(T17:W17)</f>
        <v>8290.158000000001</v>
      </c>
      <c r="Y17" s="280">
        <f>IF(ISERROR(R17/X17-1),"         /0",IF(R17/X17&gt;5,"  *  ",(R17/X17-1)))</f>
        <v>0.15100074087852122</v>
      </c>
    </row>
    <row r="18" spans="1:25" ht="19.5" customHeight="1">
      <c r="A18" s="274" t="s">
        <v>363</v>
      </c>
      <c r="B18" s="275">
        <v>731.421</v>
      </c>
      <c r="C18" s="276">
        <v>457.683</v>
      </c>
      <c r="D18" s="277">
        <v>174.754</v>
      </c>
      <c r="E18" s="294">
        <v>82.671</v>
      </c>
      <c r="F18" s="277">
        <f t="shared" si="0"/>
        <v>1446.529</v>
      </c>
      <c r="G18" s="278">
        <f t="shared" si="1"/>
        <v>0.02759608520035119</v>
      </c>
      <c r="H18" s="275">
        <v>735.1479999999999</v>
      </c>
      <c r="I18" s="276">
        <v>634.5459999999999</v>
      </c>
      <c r="J18" s="277">
        <v>112.143</v>
      </c>
      <c r="K18" s="276"/>
      <c r="L18" s="277">
        <f t="shared" si="2"/>
        <v>1481.837</v>
      </c>
      <c r="M18" s="279">
        <f t="shared" si="3"/>
        <v>-0.02382718207198231</v>
      </c>
      <c r="N18" s="275">
        <v>3957.1760000000004</v>
      </c>
      <c r="O18" s="276">
        <v>3183.515</v>
      </c>
      <c r="P18" s="277">
        <v>844.068</v>
      </c>
      <c r="Q18" s="276">
        <v>578.36</v>
      </c>
      <c r="R18" s="277">
        <f t="shared" si="4"/>
        <v>8563.119</v>
      </c>
      <c r="S18" s="278">
        <f t="shared" si="5"/>
        <v>0.026303102816856373</v>
      </c>
      <c r="T18" s="289">
        <v>4236.602</v>
      </c>
      <c r="U18" s="276">
        <v>6187.721999999999</v>
      </c>
      <c r="V18" s="277">
        <v>783.594</v>
      </c>
      <c r="W18" s="276">
        <v>51.148</v>
      </c>
      <c r="X18" s="277">
        <f t="shared" si="6"/>
        <v>11259.065999999997</v>
      </c>
      <c r="Y18" s="280">
        <f t="shared" si="7"/>
        <v>-0.23944677116201263</v>
      </c>
    </row>
    <row r="19" spans="1:25" ht="19.5" customHeight="1">
      <c r="A19" s="274" t="s">
        <v>365</v>
      </c>
      <c r="B19" s="275">
        <v>413.207</v>
      </c>
      <c r="C19" s="276">
        <v>318.982</v>
      </c>
      <c r="D19" s="277">
        <v>0</v>
      </c>
      <c r="E19" s="294">
        <v>17.08</v>
      </c>
      <c r="F19" s="277">
        <f t="shared" si="0"/>
        <v>749.2690000000001</v>
      </c>
      <c r="G19" s="278">
        <f t="shared" si="1"/>
        <v>0.014294142158215936</v>
      </c>
      <c r="H19" s="275">
        <v>220.288</v>
      </c>
      <c r="I19" s="276">
        <v>199.975</v>
      </c>
      <c r="J19" s="277">
        <v>0</v>
      </c>
      <c r="K19" s="276">
        <v>0</v>
      </c>
      <c r="L19" s="277">
        <f t="shared" si="2"/>
        <v>420.26300000000003</v>
      </c>
      <c r="M19" s="279">
        <f t="shared" si="3"/>
        <v>0.7828574011987732</v>
      </c>
      <c r="N19" s="275">
        <v>1737.228</v>
      </c>
      <c r="O19" s="276">
        <v>1905.5570000000002</v>
      </c>
      <c r="P19" s="277">
        <v>0</v>
      </c>
      <c r="Q19" s="276">
        <v>80.83</v>
      </c>
      <c r="R19" s="277">
        <f t="shared" si="4"/>
        <v>3723.6150000000002</v>
      </c>
      <c r="S19" s="278">
        <f t="shared" si="5"/>
        <v>0.011437728261792068</v>
      </c>
      <c r="T19" s="289">
        <v>1141.925</v>
      </c>
      <c r="U19" s="276">
        <v>1016.1759999999999</v>
      </c>
      <c r="V19" s="277">
        <v>0.15</v>
      </c>
      <c r="W19" s="276">
        <v>0.15</v>
      </c>
      <c r="X19" s="277">
        <f t="shared" si="6"/>
        <v>2158.401</v>
      </c>
      <c r="Y19" s="280">
        <f t="shared" si="7"/>
        <v>0.725172940524027</v>
      </c>
    </row>
    <row r="20" spans="1:25" ht="19.5" customHeight="1">
      <c r="A20" s="274" t="s">
        <v>369</v>
      </c>
      <c r="B20" s="275">
        <v>398.548</v>
      </c>
      <c r="C20" s="276">
        <v>32.708</v>
      </c>
      <c r="D20" s="277">
        <v>0</v>
      </c>
      <c r="E20" s="294">
        <v>5.805</v>
      </c>
      <c r="F20" s="277">
        <f t="shared" si="0"/>
        <v>437.061</v>
      </c>
      <c r="G20" s="278">
        <f t="shared" si="1"/>
        <v>0.008338009534375523</v>
      </c>
      <c r="H20" s="275">
        <v>336.966</v>
      </c>
      <c r="I20" s="276">
        <v>10.829</v>
      </c>
      <c r="J20" s="277"/>
      <c r="K20" s="276">
        <v>19.814</v>
      </c>
      <c r="L20" s="277">
        <f t="shared" si="2"/>
        <v>367.60900000000004</v>
      </c>
      <c r="M20" s="279">
        <f t="shared" si="3"/>
        <v>0.18892899792986562</v>
      </c>
      <c r="N20" s="275">
        <v>1894.3790000000001</v>
      </c>
      <c r="O20" s="276">
        <v>106.91299999999998</v>
      </c>
      <c r="P20" s="277">
        <v>47.694</v>
      </c>
      <c r="Q20" s="276">
        <v>170.54600000000002</v>
      </c>
      <c r="R20" s="277">
        <f t="shared" si="4"/>
        <v>2219.532</v>
      </c>
      <c r="S20" s="278">
        <f t="shared" si="5"/>
        <v>0.006817676877000408</v>
      </c>
      <c r="T20" s="289">
        <v>2734.196</v>
      </c>
      <c r="U20" s="276">
        <v>31.113</v>
      </c>
      <c r="V20" s="277">
        <v>52.59</v>
      </c>
      <c r="W20" s="276">
        <v>20.485</v>
      </c>
      <c r="X20" s="277">
        <f t="shared" si="6"/>
        <v>2838.384</v>
      </c>
      <c r="Y20" s="280">
        <f t="shared" si="7"/>
        <v>-0.2180296957705511</v>
      </c>
    </row>
    <row r="21" spans="1:25" ht="19.5" customHeight="1">
      <c r="A21" s="274" t="s">
        <v>368</v>
      </c>
      <c r="B21" s="275">
        <v>185.25199999999998</v>
      </c>
      <c r="C21" s="276">
        <v>155.235</v>
      </c>
      <c r="D21" s="277">
        <v>0</v>
      </c>
      <c r="E21" s="294">
        <v>0</v>
      </c>
      <c r="F21" s="277">
        <f t="shared" si="0"/>
        <v>340.48699999999997</v>
      </c>
      <c r="G21" s="278">
        <f t="shared" si="1"/>
        <v>0.006495623842738013</v>
      </c>
      <c r="H21" s="275">
        <v>135.474</v>
      </c>
      <c r="I21" s="276">
        <v>129.621</v>
      </c>
      <c r="J21" s="277"/>
      <c r="K21" s="276"/>
      <c r="L21" s="277">
        <f t="shared" si="2"/>
        <v>265.095</v>
      </c>
      <c r="M21" s="279">
        <f t="shared" si="3"/>
        <v>0.2843961598672171</v>
      </c>
      <c r="N21" s="275">
        <v>975.791</v>
      </c>
      <c r="O21" s="276">
        <v>655.775</v>
      </c>
      <c r="P21" s="277">
        <v>36.24</v>
      </c>
      <c r="Q21" s="276">
        <v>48.341</v>
      </c>
      <c r="R21" s="277">
        <f t="shared" si="4"/>
        <v>1716.147</v>
      </c>
      <c r="S21" s="278">
        <f t="shared" si="5"/>
        <v>0.005271442682256267</v>
      </c>
      <c r="T21" s="289">
        <v>352.12</v>
      </c>
      <c r="U21" s="276">
        <v>764.058</v>
      </c>
      <c r="V21" s="277"/>
      <c r="W21" s="276"/>
      <c r="X21" s="277">
        <f t="shared" si="6"/>
        <v>1116.1779999999999</v>
      </c>
      <c r="Y21" s="280">
        <f t="shared" si="7"/>
        <v>0.5375208972045677</v>
      </c>
    </row>
    <row r="22" spans="1:25" ht="18.75" customHeight="1">
      <c r="A22" s="274" t="s">
        <v>366</v>
      </c>
      <c r="B22" s="275">
        <v>100.21699999999998</v>
      </c>
      <c r="C22" s="276">
        <v>51.076</v>
      </c>
      <c r="D22" s="277">
        <v>0</v>
      </c>
      <c r="E22" s="276">
        <v>0.01</v>
      </c>
      <c r="F22" s="277">
        <f t="shared" si="0"/>
        <v>151.30299999999997</v>
      </c>
      <c r="G22" s="278">
        <f t="shared" si="1"/>
        <v>0.0028864754727134646</v>
      </c>
      <c r="H22" s="275">
        <v>299.67600000000004</v>
      </c>
      <c r="I22" s="276">
        <v>142.446</v>
      </c>
      <c r="J22" s="277">
        <v>0.25</v>
      </c>
      <c r="K22" s="276">
        <v>0.25</v>
      </c>
      <c r="L22" s="277">
        <f t="shared" si="2"/>
        <v>442.62200000000007</v>
      </c>
      <c r="M22" s="279">
        <f t="shared" si="3"/>
        <v>-0.6581665619874295</v>
      </c>
      <c r="N22" s="275">
        <v>1144.393</v>
      </c>
      <c r="O22" s="276">
        <v>542.3189999999998</v>
      </c>
      <c r="P22" s="277">
        <v>57.182</v>
      </c>
      <c r="Q22" s="276">
        <v>116.95800000000001</v>
      </c>
      <c r="R22" s="277">
        <f t="shared" si="4"/>
        <v>1860.852</v>
      </c>
      <c r="S22" s="278">
        <f t="shared" si="5"/>
        <v>0.005715929147189571</v>
      </c>
      <c r="T22" s="289">
        <v>1800.1519999999998</v>
      </c>
      <c r="U22" s="276">
        <v>1037.5880000000002</v>
      </c>
      <c r="V22" s="277">
        <v>140.246</v>
      </c>
      <c r="W22" s="276">
        <v>9.975000000000001</v>
      </c>
      <c r="X22" s="277">
        <f t="shared" si="6"/>
        <v>2987.961</v>
      </c>
      <c r="Y22" s="280">
        <f t="shared" si="7"/>
        <v>-0.3772167709016282</v>
      </c>
    </row>
    <row r="23" spans="1:25" ht="19.5" customHeight="1" thickBot="1">
      <c r="A23" s="281" t="s">
        <v>50</v>
      </c>
      <c r="B23" s="282">
        <v>21.782</v>
      </c>
      <c r="C23" s="283">
        <v>0.038</v>
      </c>
      <c r="D23" s="284">
        <v>0</v>
      </c>
      <c r="E23" s="283">
        <v>0</v>
      </c>
      <c r="F23" s="284">
        <f t="shared" si="0"/>
        <v>21.82</v>
      </c>
      <c r="G23" s="285">
        <f t="shared" si="1"/>
        <v>0.0004162699669841828</v>
      </c>
      <c r="H23" s="282">
        <v>20.38</v>
      </c>
      <c r="I23" s="283">
        <v>0.044</v>
      </c>
      <c r="J23" s="284"/>
      <c r="K23" s="283"/>
      <c r="L23" s="284">
        <f t="shared" si="2"/>
        <v>20.424</v>
      </c>
      <c r="M23" s="279">
        <f t="shared" si="3"/>
        <v>0.06835095965530757</v>
      </c>
      <c r="N23" s="282">
        <v>125.84600000000002</v>
      </c>
      <c r="O23" s="283">
        <v>6.333</v>
      </c>
      <c r="P23" s="284">
        <v>0</v>
      </c>
      <c r="Q23" s="283">
        <v>37.756</v>
      </c>
      <c r="R23" s="284">
        <f t="shared" si="4"/>
        <v>169.93500000000003</v>
      </c>
      <c r="S23" s="285">
        <f t="shared" si="5"/>
        <v>0.0005219847788151125</v>
      </c>
      <c r="T23" s="290">
        <v>165.239</v>
      </c>
      <c r="U23" s="283">
        <v>1.5139999999999998</v>
      </c>
      <c r="V23" s="284">
        <v>0</v>
      </c>
      <c r="W23" s="283">
        <v>22.698</v>
      </c>
      <c r="X23" s="284">
        <f t="shared" si="6"/>
        <v>189.45100000000002</v>
      </c>
      <c r="Y23" s="287">
        <f t="shared" si="7"/>
        <v>-0.1030134441095586</v>
      </c>
    </row>
    <row r="24" spans="1:25" s="142" customFormat="1" ht="19.5" customHeight="1">
      <c r="A24" s="151" t="s">
        <v>53</v>
      </c>
      <c r="B24" s="148">
        <f>SUM(B25:B32)</f>
        <v>2574.514</v>
      </c>
      <c r="C24" s="147">
        <f>SUM(C25:C32)</f>
        <v>2737.3680000000004</v>
      </c>
      <c r="D24" s="146">
        <f>SUM(D25:D32)</f>
        <v>541.015</v>
      </c>
      <c r="E24" s="147">
        <f>SUM(E25:E32)</f>
        <v>603.559</v>
      </c>
      <c r="F24" s="146">
        <f t="shared" si="0"/>
        <v>6456.456000000001</v>
      </c>
      <c r="G24" s="149">
        <f t="shared" si="1"/>
        <v>0.12317271887968971</v>
      </c>
      <c r="H24" s="148">
        <f>SUM(H25:H32)</f>
        <v>1021.041</v>
      </c>
      <c r="I24" s="147">
        <f>SUM(I25:I32)</f>
        <v>2065.559</v>
      </c>
      <c r="J24" s="146">
        <f>SUM(J25:J32)</f>
        <v>0</v>
      </c>
      <c r="K24" s="147">
        <f>SUM(K25:K32)</f>
        <v>0</v>
      </c>
      <c r="L24" s="146">
        <f t="shared" si="2"/>
        <v>3086.6000000000004</v>
      </c>
      <c r="M24" s="150">
        <f aca="true" t="shared" si="8" ref="M24:M45">IF(ISERROR(F24/L24-1),"         /0",(F24/L24-1))</f>
        <v>1.091769584656256</v>
      </c>
      <c r="N24" s="148">
        <f>SUM(N25:N32)</f>
        <v>15440.073</v>
      </c>
      <c r="O24" s="147">
        <f>SUM(O25:O32)</f>
        <v>15599.917999999998</v>
      </c>
      <c r="P24" s="146">
        <f>SUM(P25:P32)</f>
        <v>3497.1269999999995</v>
      </c>
      <c r="Q24" s="147">
        <f>SUM(Q25:Q32)</f>
        <v>2734.3920000000003</v>
      </c>
      <c r="R24" s="146">
        <f t="shared" si="4"/>
        <v>37271.509999999995</v>
      </c>
      <c r="S24" s="149">
        <f t="shared" si="5"/>
        <v>0.11448589698093535</v>
      </c>
      <c r="T24" s="148">
        <f>SUM(T25:T32)</f>
        <v>8002.851999999997</v>
      </c>
      <c r="U24" s="147">
        <f>SUM(U25:U32)</f>
        <v>10426.712999999998</v>
      </c>
      <c r="V24" s="146">
        <f>SUM(V25:V32)</f>
        <v>97.468</v>
      </c>
      <c r="W24" s="147">
        <f>SUM(W25:W32)</f>
        <v>12.109</v>
      </c>
      <c r="X24" s="146">
        <f t="shared" si="6"/>
        <v>18539.141999999996</v>
      </c>
      <c r="Y24" s="143">
        <f t="shared" si="7"/>
        <v>1.0104225966875924</v>
      </c>
    </row>
    <row r="25" spans="1:25" ht="19.5" customHeight="1">
      <c r="A25" s="267" t="s">
        <v>370</v>
      </c>
      <c r="B25" s="268">
        <v>731.097</v>
      </c>
      <c r="C25" s="269">
        <v>1435.0210000000002</v>
      </c>
      <c r="D25" s="270">
        <v>0</v>
      </c>
      <c r="E25" s="269">
        <v>0</v>
      </c>
      <c r="F25" s="270">
        <f t="shared" si="0"/>
        <v>2166.1180000000004</v>
      </c>
      <c r="G25" s="271">
        <f t="shared" si="1"/>
        <v>0.04132400863170689</v>
      </c>
      <c r="H25" s="268">
        <v>346.76</v>
      </c>
      <c r="I25" s="269">
        <v>1089.9430000000002</v>
      </c>
      <c r="J25" s="270"/>
      <c r="K25" s="269"/>
      <c r="L25" s="270">
        <f t="shared" si="2"/>
        <v>1436.7030000000002</v>
      </c>
      <c r="M25" s="272">
        <f t="shared" si="8"/>
        <v>0.5077006173161747</v>
      </c>
      <c r="N25" s="268">
        <v>4302.278000000001</v>
      </c>
      <c r="O25" s="269">
        <v>8083.412</v>
      </c>
      <c r="P25" s="270">
        <v>0</v>
      </c>
      <c r="Q25" s="269">
        <v>0</v>
      </c>
      <c r="R25" s="270">
        <f t="shared" si="4"/>
        <v>12385.690000000002</v>
      </c>
      <c r="S25" s="271">
        <f t="shared" si="5"/>
        <v>0.03804479156808516</v>
      </c>
      <c r="T25" s="268">
        <v>2919.325999999998</v>
      </c>
      <c r="U25" s="269">
        <v>5639.471999999998</v>
      </c>
      <c r="V25" s="270">
        <v>0</v>
      </c>
      <c r="W25" s="269">
        <v>0</v>
      </c>
      <c r="X25" s="270">
        <f t="shared" si="6"/>
        <v>8558.797999999995</v>
      </c>
      <c r="Y25" s="273">
        <f t="shared" si="7"/>
        <v>0.44712960862027695</v>
      </c>
    </row>
    <row r="26" spans="1:25" ht="19.5" customHeight="1">
      <c r="A26" s="274" t="s">
        <v>375</v>
      </c>
      <c r="B26" s="275">
        <v>765.4749999999999</v>
      </c>
      <c r="C26" s="276">
        <v>456.09</v>
      </c>
      <c r="D26" s="277">
        <v>541.015</v>
      </c>
      <c r="E26" s="276">
        <v>0</v>
      </c>
      <c r="F26" s="277">
        <f t="shared" si="0"/>
        <v>1762.58</v>
      </c>
      <c r="G26" s="278">
        <f t="shared" si="1"/>
        <v>0.033625532465947794</v>
      </c>
      <c r="H26" s="275">
        <v>100.49100000000001</v>
      </c>
      <c r="I26" s="276">
        <v>109.90800000000002</v>
      </c>
      <c r="J26" s="277"/>
      <c r="K26" s="276"/>
      <c r="L26" s="277">
        <f t="shared" si="2"/>
        <v>210.39900000000003</v>
      </c>
      <c r="M26" s="279">
        <f t="shared" si="8"/>
        <v>7.377321184986618</v>
      </c>
      <c r="N26" s="275">
        <v>4613.489</v>
      </c>
      <c r="O26" s="276">
        <v>2546.8019999999997</v>
      </c>
      <c r="P26" s="277">
        <v>3497.1269999999995</v>
      </c>
      <c r="Q26" s="276">
        <v>40.074</v>
      </c>
      <c r="R26" s="277">
        <f t="shared" si="4"/>
        <v>10697.491999999998</v>
      </c>
      <c r="S26" s="278">
        <f t="shared" si="5"/>
        <v>0.032859199079038656</v>
      </c>
      <c r="T26" s="275">
        <v>681.0439999999999</v>
      </c>
      <c r="U26" s="276">
        <v>706.0649999999998</v>
      </c>
      <c r="V26" s="277"/>
      <c r="W26" s="276"/>
      <c r="X26" s="277">
        <f t="shared" si="6"/>
        <v>1387.1089999999997</v>
      </c>
      <c r="Y26" s="280" t="str">
        <f t="shared" si="7"/>
        <v>  *  </v>
      </c>
    </row>
    <row r="27" spans="1:25" ht="19.5" customHeight="1">
      <c r="A27" s="274" t="s">
        <v>395</v>
      </c>
      <c r="B27" s="275">
        <v>751.598</v>
      </c>
      <c r="C27" s="276">
        <v>50.969</v>
      </c>
      <c r="D27" s="277">
        <v>0</v>
      </c>
      <c r="E27" s="276">
        <v>0</v>
      </c>
      <c r="F27" s="277">
        <f>SUM(B27:E27)</f>
        <v>802.567</v>
      </c>
      <c r="G27" s="278">
        <f>F27/$F$9</f>
        <v>0.015310932107818271</v>
      </c>
      <c r="H27" s="275">
        <v>470.578</v>
      </c>
      <c r="I27" s="276">
        <v>175.827</v>
      </c>
      <c r="J27" s="277"/>
      <c r="K27" s="276"/>
      <c r="L27" s="277">
        <f>SUM(H27:K27)</f>
        <v>646.405</v>
      </c>
      <c r="M27" s="279">
        <f>IF(ISERROR(F27/L27-1),"         /0",(F27/L27-1))</f>
        <v>0.24158538377642502</v>
      </c>
      <c r="N27" s="275">
        <v>4572.743</v>
      </c>
      <c r="O27" s="276">
        <v>418.239</v>
      </c>
      <c r="P27" s="277"/>
      <c r="Q27" s="276"/>
      <c r="R27" s="277">
        <f>SUM(N27:Q27)</f>
        <v>4990.982</v>
      </c>
      <c r="S27" s="278">
        <f>R27/$R$9</f>
        <v>0.015330665462325052</v>
      </c>
      <c r="T27" s="275">
        <v>3362.522</v>
      </c>
      <c r="U27" s="276">
        <v>705.9939999999999</v>
      </c>
      <c r="V27" s="277">
        <v>96.968</v>
      </c>
      <c r="W27" s="276">
        <v>11.984</v>
      </c>
      <c r="X27" s="277">
        <f>SUM(T27:W27)</f>
        <v>4177.468</v>
      </c>
      <c r="Y27" s="280">
        <f>IF(ISERROR(R27/X27-1),"         /0",IF(R27/X27&gt;5,"  *  ",(R27/X27-1)))</f>
        <v>0.19473853539991204</v>
      </c>
    </row>
    <row r="28" spans="1:25" ht="19.5" customHeight="1">
      <c r="A28" s="274" t="s">
        <v>374</v>
      </c>
      <c r="B28" s="275">
        <v>0</v>
      </c>
      <c r="C28" s="276">
        <v>0</v>
      </c>
      <c r="D28" s="277">
        <v>0</v>
      </c>
      <c r="E28" s="276">
        <v>603.559</v>
      </c>
      <c r="F28" s="277">
        <f t="shared" si="0"/>
        <v>603.559</v>
      </c>
      <c r="G28" s="278">
        <f t="shared" si="1"/>
        <v>0.01151436686539901</v>
      </c>
      <c r="H28" s="275">
        <v>1.383</v>
      </c>
      <c r="I28" s="276">
        <v>0</v>
      </c>
      <c r="J28" s="277"/>
      <c r="K28" s="276"/>
      <c r="L28" s="277">
        <f t="shared" si="2"/>
        <v>1.383</v>
      </c>
      <c r="M28" s="279" t="s">
        <v>45</v>
      </c>
      <c r="N28" s="275">
        <v>1.8659999999999999</v>
      </c>
      <c r="O28" s="276">
        <v>0.027</v>
      </c>
      <c r="P28" s="277"/>
      <c r="Q28" s="276">
        <v>2694.318</v>
      </c>
      <c r="R28" s="277">
        <f t="shared" si="4"/>
        <v>2696.2110000000002</v>
      </c>
      <c r="S28" s="278">
        <f t="shared" si="5"/>
        <v>0.00828187896827536</v>
      </c>
      <c r="T28" s="275">
        <v>24.526999999999994</v>
      </c>
      <c r="U28" s="276">
        <v>0.041</v>
      </c>
      <c r="V28" s="277"/>
      <c r="W28" s="276"/>
      <c r="X28" s="277">
        <f t="shared" si="6"/>
        <v>24.567999999999994</v>
      </c>
      <c r="Y28" s="280" t="str">
        <f t="shared" si="7"/>
        <v>  *  </v>
      </c>
    </row>
    <row r="29" spans="1:25" ht="19.5" customHeight="1">
      <c r="A29" s="274" t="s">
        <v>371</v>
      </c>
      <c r="B29" s="275">
        <v>227.224</v>
      </c>
      <c r="C29" s="276">
        <v>239.633</v>
      </c>
      <c r="D29" s="277">
        <v>0</v>
      </c>
      <c r="E29" s="276">
        <v>0</v>
      </c>
      <c r="F29" s="277">
        <f t="shared" si="0"/>
        <v>466.85699999999997</v>
      </c>
      <c r="G29" s="278">
        <f t="shared" si="1"/>
        <v>0.008906441245478213</v>
      </c>
      <c r="H29" s="275">
        <v>21.470000000000002</v>
      </c>
      <c r="I29" s="276">
        <v>175.775</v>
      </c>
      <c r="J29" s="277">
        <v>0</v>
      </c>
      <c r="K29" s="276"/>
      <c r="L29" s="277">
        <f t="shared" si="2"/>
        <v>197.245</v>
      </c>
      <c r="M29" s="279">
        <f t="shared" si="8"/>
        <v>1.3668888945220408</v>
      </c>
      <c r="N29" s="275">
        <v>1423.7550000000003</v>
      </c>
      <c r="O29" s="276">
        <v>1437.3190000000002</v>
      </c>
      <c r="P29" s="277">
        <v>0</v>
      </c>
      <c r="Q29" s="276">
        <v>0</v>
      </c>
      <c r="R29" s="277">
        <f t="shared" si="4"/>
        <v>2861.0740000000005</v>
      </c>
      <c r="S29" s="278">
        <f t="shared" si="5"/>
        <v>0.008788284220811895</v>
      </c>
      <c r="T29" s="275">
        <v>213.14800000000005</v>
      </c>
      <c r="U29" s="276">
        <v>409.29499999999996</v>
      </c>
      <c r="V29" s="277">
        <v>0</v>
      </c>
      <c r="W29" s="276">
        <v>0</v>
      </c>
      <c r="X29" s="277">
        <f t="shared" si="6"/>
        <v>622.443</v>
      </c>
      <c r="Y29" s="280">
        <f t="shared" si="7"/>
        <v>3.596523697752245</v>
      </c>
    </row>
    <row r="30" spans="1:25" ht="19.5" customHeight="1">
      <c r="A30" s="274" t="s">
        <v>373</v>
      </c>
      <c r="B30" s="275">
        <v>29.545</v>
      </c>
      <c r="C30" s="276">
        <v>333.061</v>
      </c>
      <c r="D30" s="277">
        <v>0</v>
      </c>
      <c r="E30" s="276">
        <v>0</v>
      </c>
      <c r="F30" s="277">
        <f t="shared" si="0"/>
        <v>362.606</v>
      </c>
      <c r="G30" s="278">
        <f t="shared" si="1"/>
        <v>0.006917597967381604</v>
      </c>
      <c r="H30" s="275">
        <v>54.841</v>
      </c>
      <c r="I30" s="276">
        <v>314.144</v>
      </c>
      <c r="J30" s="277"/>
      <c r="K30" s="276"/>
      <c r="L30" s="277">
        <f t="shared" si="2"/>
        <v>368.985</v>
      </c>
      <c r="M30" s="279">
        <f t="shared" si="8"/>
        <v>-0.017287965635459535</v>
      </c>
      <c r="N30" s="275">
        <v>240.849</v>
      </c>
      <c r="O30" s="276">
        <v>1799.0949999999998</v>
      </c>
      <c r="P30" s="277"/>
      <c r="Q30" s="276"/>
      <c r="R30" s="277">
        <f t="shared" si="4"/>
        <v>2039.9439999999997</v>
      </c>
      <c r="S30" s="278">
        <f t="shared" si="5"/>
        <v>0.006266041237150768</v>
      </c>
      <c r="T30" s="275">
        <v>627.2760000000001</v>
      </c>
      <c r="U30" s="276">
        <v>1641.504</v>
      </c>
      <c r="V30" s="277"/>
      <c r="W30" s="276"/>
      <c r="X30" s="277">
        <f t="shared" si="6"/>
        <v>2268.7799999999997</v>
      </c>
      <c r="Y30" s="280">
        <f t="shared" si="7"/>
        <v>-0.1008630188912103</v>
      </c>
    </row>
    <row r="31" spans="1:25" ht="19.5" customHeight="1">
      <c r="A31" s="274" t="s">
        <v>372</v>
      </c>
      <c r="B31" s="275">
        <v>65.729</v>
      </c>
      <c r="C31" s="276">
        <v>222.594</v>
      </c>
      <c r="D31" s="277">
        <v>0</v>
      </c>
      <c r="E31" s="276">
        <v>0</v>
      </c>
      <c r="F31" s="277">
        <f t="shared" si="0"/>
        <v>288.323</v>
      </c>
      <c r="G31" s="278">
        <f t="shared" si="1"/>
        <v>0.00550046772185062</v>
      </c>
      <c r="H31" s="275">
        <v>20.7</v>
      </c>
      <c r="I31" s="276">
        <v>199.962</v>
      </c>
      <c r="J31" s="277"/>
      <c r="K31" s="276"/>
      <c r="L31" s="277">
        <f t="shared" si="2"/>
        <v>220.66199999999998</v>
      </c>
      <c r="M31" s="279">
        <f t="shared" si="8"/>
        <v>0.3066273304873517</v>
      </c>
      <c r="N31" s="275">
        <v>260.639</v>
      </c>
      <c r="O31" s="276">
        <v>1314.1840000000002</v>
      </c>
      <c r="P31" s="277"/>
      <c r="Q31" s="276"/>
      <c r="R31" s="277">
        <f t="shared" si="4"/>
        <v>1574.8230000000003</v>
      </c>
      <c r="S31" s="278">
        <f t="shared" si="5"/>
        <v>0.0048373415442842975</v>
      </c>
      <c r="T31" s="275">
        <v>93.538</v>
      </c>
      <c r="U31" s="276">
        <v>1260.481</v>
      </c>
      <c r="V31" s="277"/>
      <c r="W31" s="276"/>
      <c r="X31" s="277">
        <f t="shared" si="6"/>
        <v>1354.019</v>
      </c>
      <c r="Y31" s="280">
        <f t="shared" si="7"/>
        <v>0.16307304402670897</v>
      </c>
    </row>
    <row r="32" spans="1:25" ht="19.5" customHeight="1" thickBot="1">
      <c r="A32" s="281" t="s">
        <v>50</v>
      </c>
      <c r="B32" s="282">
        <v>3.846</v>
      </c>
      <c r="C32" s="283">
        <v>0</v>
      </c>
      <c r="D32" s="284">
        <v>0</v>
      </c>
      <c r="E32" s="283">
        <v>0</v>
      </c>
      <c r="F32" s="284">
        <f t="shared" si="0"/>
        <v>3.846</v>
      </c>
      <c r="G32" s="285">
        <f t="shared" si="1"/>
        <v>7.337187410729456E-05</v>
      </c>
      <c r="H32" s="282">
        <v>4.8180000000000005</v>
      </c>
      <c r="I32" s="283">
        <v>0</v>
      </c>
      <c r="J32" s="284"/>
      <c r="K32" s="283"/>
      <c r="L32" s="284">
        <f t="shared" si="2"/>
        <v>4.8180000000000005</v>
      </c>
      <c r="M32" s="286">
        <f t="shared" si="8"/>
        <v>-0.20174346201743465</v>
      </c>
      <c r="N32" s="282">
        <v>24.454</v>
      </c>
      <c r="O32" s="283">
        <v>0.8400000000000001</v>
      </c>
      <c r="P32" s="284"/>
      <c r="Q32" s="283"/>
      <c r="R32" s="284">
        <f t="shared" si="4"/>
        <v>25.294</v>
      </c>
      <c r="S32" s="285">
        <f t="shared" si="5"/>
        <v>7.769490096418899E-05</v>
      </c>
      <c r="T32" s="282">
        <v>81.47099999999999</v>
      </c>
      <c r="U32" s="283">
        <v>63.861</v>
      </c>
      <c r="V32" s="284">
        <v>0.5</v>
      </c>
      <c r="W32" s="283">
        <v>0.125</v>
      </c>
      <c r="X32" s="284">
        <f t="shared" si="6"/>
        <v>145.957</v>
      </c>
      <c r="Y32" s="287">
        <f t="shared" si="7"/>
        <v>-0.8267023849489918</v>
      </c>
    </row>
    <row r="33" spans="1:25" s="142" customFormat="1" ht="19.5" customHeight="1">
      <c r="A33" s="151" t="s">
        <v>52</v>
      </c>
      <c r="B33" s="148">
        <f>SUM(B34:B40)</f>
        <v>2409.1510000000003</v>
      </c>
      <c r="C33" s="147">
        <f>SUM(C34:C40)</f>
        <v>1774.8780000000004</v>
      </c>
      <c r="D33" s="146">
        <f>SUM(D34:D40)</f>
        <v>636.7090000000001</v>
      </c>
      <c r="E33" s="147">
        <f>SUM(E34:E40)</f>
        <v>702.822</v>
      </c>
      <c r="F33" s="146">
        <f t="shared" si="0"/>
        <v>5523.56</v>
      </c>
      <c r="G33" s="149">
        <f t="shared" si="1"/>
        <v>0.10537544174313258</v>
      </c>
      <c r="H33" s="148">
        <f>SUM(H34:H40)</f>
        <v>2683.847</v>
      </c>
      <c r="I33" s="147">
        <f>SUM(I34:I40)</f>
        <v>1554.1639999999998</v>
      </c>
      <c r="J33" s="146">
        <f>SUM(J34:J40)</f>
        <v>270.711</v>
      </c>
      <c r="K33" s="147">
        <f>SUM(K34:K40)</f>
        <v>230.15900000000002</v>
      </c>
      <c r="L33" s="146">
        <f t="shared" si="2"/>
        <v>4738.881</v>
      </c>
      <c r="M33" s="150">
        <f t="shared" si="8"/>
        <v>0.16558318303413833</v>
      </c>
      <c r="N33" s="148">
        <f>SUM(N34:N40)</f>
        <v>14649.602999999997</v>
      </c>
      <c r="O33" s="147">
        <f>SUM(O34:O40)</f>
        <v>9638.860999999997</v>
      </c>
      <c r="P33" s="146">
        <f>SUM(P34:P40)</f>
        <v>2582.819</v>
      </c>
      <c r="Q33" s="147">
        <f>SUM(Q34:Q40)</f>
        <v>2032.5339999999999</v>
      </c>
      <c r="R33" s="146">
        <f t="shared" si="4"/>
        <v>28903.816999999992</v>
      </c>
      <c r="S33" s="149">
        <f t="shared" si="5"/>
        <v>0.08878307896347123</v>
      </c>
      <c r="T33" s="148">
        <f>SUM(T34:T40)</f>
        <v>16596.831999999988</v>
      </c>
      <c r="U33" s="147">
        <f>SUM(U34:U40)</f>
        <v>10204.224999999997</v>
      </c>
      <c r="V33" s="146">
        <f>SUM(V34:V40)</f>
        <v>1340.3340000000003</v>
      </c>
      <c r="W33" s="147">
        <f>SUM(W34:W40)</f>
        <v>938.6530000000001</v>
      </c>
      <c r="X33" s="146">
        <f t="shared" si="6"/>
        <v>29080.043999999983</v>
      </c>
      <c r="Y33" s="143">
        <f t="shared" si="7"/>
        <v>-0.0060600664840806395</v>
      </c>
    </row>
    <row r="34" spans="1:25" s="111" customFormat="1" ht="19.5" customHeight="1">
      <c r="A34" s="267" t="s">
        <v>381</v>
      </c>
      <c r="B34" s="268">
        <v>1631.6840000000002</v>
      </c>
      <c r="C34" s="269">
        <v>1095.2470000000003</v>
      </c>
      <c r="D34" s="270">
        <v>350.223</v>
      </c>
      <c r="E34" s="269">
        <v>228.638</v>
      </c>
      <c r="F34" s="270">
        <f t="shared" si="0"/>
        <v>3305.7920000000004</v>
      </c>
      <c r="G34" s="271">
        <f t="shared" si="1"/>
        <v>0.06306608280002639</v>
      </c>
      <c r="H34" s="268">
        <v>1821.679</v>
      </c>
      <c r="I34" s="269">
        <v>1218.413</v>
      </c>
      <c r="J34" s="270">
        <v>0</v>
      </c>
      <c r="K34" s="269">
        <v>27.166</v>
      </c>
      <c r="L34" s="270">
        <f t="shared" si="2"/>
        <v>3067.2580000000003</v>
      </c>
      <c r="M34" s="272">
        <f t="shared" si="8"/>
        <v>0.07776783042052537</v>
      </c>
      <c r="N34" s="268">
        <v>10034.297999999995</v>
      </c>
      <c r="O34" s="269">
        <v>6327.914999999998</v>
      </c>
      <c r="P34" s="270">
        <v>681.069</v>
      </c>
      <c r="Q34" s="269">
        <v>467.165</v>
      </c>
      <c r="R34" s="270">
        <f t="shared" si="4"/>
        <v>17510.446999999993</v>
      </c>
      <c r="S34" s="271">
        <f t="shared" si="5"/>
        <v>0.05378637010768086</v>
      </c>
      <c r="T34" s="288">
        <v>11331.723999999993</v>
      </c>
      <c r="U34" s="269">
        <v>7287.8489999999965</v>
      </c>
      <c r="V34" s="270">
        <v>62.816</v>
      </c>
      <c r="W34" s="269">
        <v>30.231</v>
      </c>
      <c r="X34" s="270">
        <f t="shared" si="6"/>
        <v>18712.619999999988</v>
      </c>
      <c r="Y34" s="273">
        <f t="shared" si="7"/>
        <v>-0.06424397011214866</v>
      </c>
    </row>
    <row r="35" spans="1:25" s="111" customFormat="1" ht="19.5" customHeight="1">
      <c r="A35" s="274" t="s">
        <v>382</v>
      </c>
      <c r="B35" s="275">
        <v>515.549</v>
      </c>
      <c r="C35" s="276">
        <v>550.074</v>
      </c>
      <c r="D35" s="277">
        <v>286.486</v>
      </c>
      <c r="E35" s="276">
        <v>328.127</v>
      </c>
      <c r="F35" s="277">
        <f aca="true" t="shared" si="9" ref="F35:F40">SUM(B35:E35)</f>
        <v>1680.2359999999999</v>
      </c>
      <c r="G35" s="278">
        <f aca="true" t="shared" si="10" ref="G35:G40">F35/$F$9</f>
        <v>0.0320546188930172</v>
      </c>
      <c r="H35" s="275">
        <v>533.283</v>
      </c>
      <c r="I35" s="276">
        <v>223.71300000000002</v>
      </c>
      <c r="J35" s="277">
        <v>270.711</v>
      </c>
      <c r="K35" s="276">
        <v>121.879</v>
      </c>
      <c r="L35" s="277">
        <f aca="true" t="shared" si="11" ref="L35:L40">SUM(H35:K35)</f>
        <v>1149.586</v>
      </c>
      <c r="M35" s="279">
        <f aca="true" t="shared" si="12" ref="M35:M40">IF(ISERROR(F35/L35-1),"         /0",(F35/L35-1))</f>
        <v>0.46160095895391895</v>
      </c>
      <c r="N35" s="275">
        <v>3164.713000000001</v>
      </c>
      <c r="O35" s="276">
        <v>2590.424</v>
      </c>
      <c r="P35" s="277">
        <v>1815.75</v>
      </c>
      <c r="Q35" s="276">
        <v>1316.499</v>
      </c>
      <c r="R35" s="277">
        <f aca="true" t="shared" si="13" ref="R35:R40">SUM(N35:Q35)</f>
        <v>8887.386</v>
      </c>
      <c r="S35" s="278">
        <f aca="true" t="shared" si="14" ref="S35:S40">R35/$R$9</f>
        <v>0.027299145058137096</v>
      </c>
      <c r="T35" s="289">
        <v>3409.320999999999</v>
      </c>
      <c r="U35" s="276">
        <v>2041.1099999999997</v>
      </c>
      <c r="V35" s="277">
        <v>1264.1180000000002</v>
      </c>
      <c r="W35" s="276">
        <v>822.5580000000001</v>
      </c>
      <c r="X35" s="277">
        <f>SUM(T35:W35)</f>
        <v>7537.106999999999</v>
      </c>
      <c r="Y35" s="280">
        <f aca="true" t="shared" si="15" ref="Y35:Y40">IF(ISERROR(R35/X35-1),"         /0",IF(R35/X35&gt;5,"  *  ",(R35/X35-1)))</f>
        <v>0.17915083333698223</v>
      </c>
    </row>
    <row r="36" spans="1:25" s="111" customFormat="1" ht="19.5" customHeight="1">
      <c r="A36" s="274" t="s">
        <v>386</v>
      </c>
      <c r="B36" s="275">
        <v>25.454</v>
      </c>
      <c r="C36" s="276">
        <v>34.268</v>
      </c>
      <c r="D36" s="277">
        <v>0</v>
      </c>
      <c r="E36" s="276">
        <v>145.957</v>
      </c>
      <c r="F36" s="277">
        <f t="shared" si="9"/>
        <v>205.679</v>
      </c>
      <c r="G36" s="278">
        <f t="shared" si="10"/>
        <v>0.003923830913810254</v>
      </c>
      <c r="H36" s="275">
        <v>29.889</v>
      </c>
      <c r="I36" s="276">
        <v>47.751000000000005</v>
      </c>
      <c r="J36" s="277"/>
      <c r="K36" s="276"/>
      <c r="L36" s="277">
        <f t="shared" si="11"/>
        <v>77.64</v>
      </c>
      <c r="M36" s="279">
        <f t="shared" si="12"/>
        <v>1.6491370427614633</v>
      </c>
      <c r="N36" s="275">
        <v>148.269</v>
      </c>
      <c r="O36" s="276">
        <v>179.204</v>
      </c>
      <c r="P36" s="277">
        <v>0</v>
      </c>
      <c r="Q36" s="276">
        <v>235.301</v>
      </c>
      <c r="R36" s="277">
        <f t="shared" si="13"/>
        <v>562.774</v>
      </c>
      <c r="S36" s="278">
        <f t="shared" si="14"/>
        <v>0.0017286577921728668</v>
      </c>
      <c r="T36" s="289">
        <v>175.906</v>
      </c>
      <c r="U36" s="276">
        <v>393.009</v>
      </c>
      <c r="V36" s="277">
        <v>0</v>
      </c>
      <c r="W36" s="276">
        <v>0</v>
      </c>
      <c r="X36" s="277">
        <f>SUM(T36:W36)</f>
        <v>568.915</v>
      </c>
      <c r="Y36" s="280">
        <f t="shared" si="15"/>
        <v>-0.010794231124157339</v>
      </c>
    </row>
    <row r="37" spans="1:25" s="111" customFormat="1" ht="19.5" customHeight="1">
      <c r="A37" s="274" t="s">
        <v>383</v>
      </c>
      <c r="B37" s="275">
        <v>87.801</v>
      </c>
      <c r="C37" s="276">
        <v>58.760000000000005</v>
      </c>
      <c r="D37" s="277">
        <v>0</v>
      </c>
      <c r="E37" s="276">
        <v>0</v>
      </c>
      <c r="F37" s="277">
        <f t="shared" si="9"/>
        <v>146.561</v>
      </c>
      <c r="G37" s="278">
        <f t="shared" si="10"/>
        <v>0.0027960102030783144</v>
      </c>
      <c r="H37" s="275">
        <v>51.156</v>
      </c>
      <c r="I37" s="276">
        <v>25.233</v>
      </c>
      <c r="J37" s="277">
        <v>0</v>
      </c>
      <c r="K37" s="276">
        <v>0</v>
      </c>
      <c r="L37" s="277">
        <f t="shared" si="11"/>
        <v>76.389</v>
      </c>
      <c r="M37" s="279">
        <f t="shared" si="12"/>
        <v>0.9186139365615471</v>
      </c>
      <c r="N37" s="275">
        <v>381.66499999999996</v>
      </c>
      <c r="O37" s="276">
        <v>291.651</v>
      </c>
      <c r="P37" s="277">
        <v>0.12</v>
      </c>
      <c r="Q37" s="276">
        <v>13.019</v>
      </c>
      <c r="R37" s="277">
        <f t="shared" si="13"/>
        <v>686.455</v>
      </c>
      <c r="S37" s="278">
        <f t="shared" si="14"/>
        <v>0.002108565400544491</v>
      </c>
      <c r="T37" s="289">
        <v>407.634</v>
      </c>
      <c r="U37" s="276">
        <v>199.56500000000003</v>
      </c>
      <c r="V37" s="277">
        <v>0</v>
      </c>
      <c r="W37" s="276">
        <v>0</v>
      </c>
      <c r="X37" s="277">
        <f>SUM(T37:W37)</f>
        <v>607.1990000000001</v>
      </c>
      <c r="Y37" s="280">
        <f t="shared" si="15"/>
        <v>0.13052722418844565</v>
      </c>
    </row>
    <row r="38" spans="1:25" s="111" customFormat="1" ht="19.5" customHeight="1">
      <c r="A38" s="274" t="s">
        <v>385</v>
      </c>
      <c r="B38" s="275">
        <v>105.46</v>
      </c>
      <c r="C38" s="276">
        <v>31.246000000000002</v>
      </c>
      <c r="D38" s="277">
        <v>0</v>
      </c>
      <c r="E38" s="276">
        <v>0</v>
      </c>
      <c r="F38" s="277">
        <f t="shared" si="9"/>
        <v>136.706</v>
      </c>
      <c r="G38" s="278">
        <f t="shared" si="10"/>
        <v>0.0026080019297222592</v>
      </c>
      <c r="H38" s="275">
        <v>186.495</v>
      </c>
      <c r="I38" s="276">
        <v>33.312</v>
      </c>
      <c r="J38" s="277"/>
      <c r="K38" s="276">
        <v>0</v>
      </c>
      <c r="L38" s="277">
        <f t="shared" si="11"/>
        <v>219.80700000000002</v>
      </c>
      <c r="M38" s="279">
        <f t="shared" si="12"/>
        <v>-0.3780634829646009</v>
      </c>
      <c r="N38" s="275">
        <v>621.8939999999999</v>
      </c>
      <c r="O38" s="276">
        <v>199.71300000000002</v>
      </c>
      <c r="P38" s="277">
        <v>0</v>
      </c>
      <c r="Q38" s="276">
        <v>0</v>
      </c>
      <c r="R38" s="277">
        <f t="shared" si="13"/>
        <v>821.607</v>
      </c>
      <c r="S38" s="278">
        <f t="shared" si="14"/>
        <v>0.002523708171759485</v>
      </c>
      <c r="T38" s="289">
        <v>796.621</v>
      </c>
      <c r="U38" s="276">
        <v>241.717</v>
      </c>
      <c r="V38" s="277"/>
      <c r="W38" s="276">
        <v>0</v>
      </c>
      <c r="X38" s="277">
        <f>SUM(T38:W38)</f>
        <v>1038.338</v>
      </c>
      <c r="Y38" s="280">
        <f t="shared" si="15"/>
        <v>-0.20872875691730441</v>
      </c>
    </row>
    <row r="39" spans="1:25" s="111" customFormat="1" ht="19.5" customHeight="1">
      <c r="A39" s="274" t="s">
        <v>384</v>
      </c>
      <c r="B39" s="275">
        <v>42.899</v>
      </c>
      <c r="C39" s="276">
        <v>5.283</v>
      </c>
      <c r="D39" s="277">
        <v>0</v>
      </c>
      <c r="E39" s="276">
        <v>0.1</v>
      </c>
      <c r="F39" s="277">
        <f t="shared" si="9"/>
        <v>48.282000000000004</v>
      </c>
      <c r="G39" s="278">
        <f t="shared" si="10"/>
        <v>0.0009210974585669256</v>
      </c>
      <c r="H39" s="275">
        <v>57.989</v>
      </c>
      <c r="I39" s="276">
        <v>5.742</v>
      </c>
      <c r="J39" s="277">
        <v>0</v>
      </c>
      <c r="K39" s="276">
        <v>0</v>
      </c>
      <c r="L39" s="277">
        <f t="shared" si="11"/>
        <v>63.730999999999995</v>
      </c>
      <c r="M39" s="279">
        <f t="shared" si="12"/>
        <v>-0.24240950243994275</v>
      </c>
      <c r="N39" s="275">
        <v>251.672</v>
      </c>
      <c r="O39" s="276">
        <v>49.95399999999999</v>
      </c>
      <c r="P39" s="277">
        <v>61.27</v>
      </c>
      <c r="Q39" s="276">
        <v>0.5499999999999999</v>
      </c>
      <c r="R39" s="277">
        <f t="shared" si="13"/>
        <v>363.44599999999997</v>
      </c>
      <c r="S39" s="278">
        <f t="shared" si="14"/>
        <v>0.001116387324101788</v>
      </c>
      <c r="T39" s="289">
        <v>331.599</v>
      </c>
      <c r="U39" s="276">
        <v>24.949</v>
      </c>
      <c r="V39" s="277">
        <v>13</v>
      </c>
      <c r="W39" s="276">
        <v>4.35</v>
      </c>
      <c r="X39" s="277">
        <f>SUM(T39:W39)</f>
        <v>373.898</v>
      </c>
      <c r="Y39" s="280">
        <f t="shared" si="15"/>
        <v>-0.027954147922695682</v>
      </c>
    </row>
    <row r="40" spans="1:25" s="111" customFormat="1" ht="19.5" customHeight="1" thickBot="1">
      <c r="A40" s="274" t="s">
        <v>50</v>
      </c>
      <c r="B40" s="275">
        <v>0.304</v>
      </c>
      <c r="C40" s="276">
        <v>0</v>
      </c>
      <c r="D40" s="277">
        <v>0</v>
      </c>
      <c r="E40" s="276">
        <v>0</v>
      </c>
      <c r="F40" s="277">
        <f t="shared" si="9"/>
        <v>0.304</v>
      </c>
      <c r="G40" s="278">
        <f t="shared" si="10"/>
        <v>5.799544911237011E-06</v>
      </c>
      <c r="H40" s="275">
        <v>3.356</v>
      </c>
      <c r="I40" s="276">
        <v>0</v>
      </c>
      <c r="J40" s="277"/>
      <c r="K40" s="276">
        <v>81.114</v>
      </c>
      <c r="L40" s="277">
        <f t="shared" si="11"/>
        <v>84.47</v>
      </c>
      <c r="M40" s="279">
        <f t="shared" si="12"/>
        <v>-0.9964010891440748</v>
      </c>
      <c r="N40" s="275">
        <v>47.092</v>
      </c>
      <c r="O40" s="276">
        <v>0</v>
      </c>
      <c r="P40" s="277">
        <v>24.61</v>
      </c>
      <c r="Q40" s="276">
        <v>0</v>
      </c>
      <c r="R40" s="277">
        <f t="shared" si="13"/>
        <v>71.702</v>
      </c>
      <c r="S40" s="278">
        <f t="shared" si="14"/>
        <v>0.00022024510907465322</v>
      </c>
      <c r="T40" s="289">
        <v>144.027</v>
      </c>
      <c r="U40" s="276">
        <v>16.026</v>
      </c>
      <c r="V40" s="277">
        <v>0.4</v>
      </c>
      <c r="W40" s="276">
        <v>81.51400000000001</v>
      </c>
      <c r="X40" s="277">
        <f t="shared" si="6"/>
        <v>241.967</v>
      </c>
      <c r="Y40" s="280">
        <f t="shared" si="15"/>
        <v>-0.7036703352109999</v>
      </c>
    </row>
    <row r="41" spans="1:25" s="142" customFormat="1" ht="19.5" customHeight="1">
      <c r="A41" s="151" t="s">
        <v>51</v>
      </c>
      <c r="B41" s="148">
        <f>SUM(B42:B44)</f>
        <v>64.965</v>
      </c>
      <c r="C41" s="147">
        <f>SUM(C42:C44)</f>
        <v>3.182</v>
      </c>
      <c r="D41" s="146">
        <f>SUM(D42:D44)</f>
        <v>67.801</v>
      </c>
      <c r="E41" s="147">
        <f>SUM(E42:E44)</f>
        <v>25.493000000000002</v>
      </c>
      <c r="F41" s="146">
        <f t="shared" si="0"/>
        <v>161.441</v>
      </c>
      <c r="G41" s="149">
        <f t="shared" si="1"/>
        <v>0.0030798826645230732</v>
      </c>
      <c r="H41" s="148">
        <f>SUM(H42:H44)</f>
        <v>64.322</v>
      </c>
      <c r="I41" s="147">
        <f>SUM(I42:I44)</f>
        <v>23.339</v>
      </c>
      <c r="J41" s="146">
        <f>SUM(J42:J44)</f>
        <v>38.055</v>
      </c>
      <c r="K41" s="147">
        <f>SUM(K42:K44)</f>
        <v>81.113</v>
      </c>
      <c r="L41" s="146">
        <f t="shared" si="2"/>
        <v>206.829</v>
      </c>
      <c r="M41" s="150">
        <f t="shared" si="8"/>
        <v>-0.21944698277320884</v>
      </c>
      <c r="N41" s="148">
        <f>SUM(N42:N44)</f>
        <v>1091.7510000000002</v>
      </c>
      <c r="O41" s="147">
        <f>SUM(O42:O44)</f>
        <v>86.994</v>
      </c>
      <c r="P41" s="146">
        <f>SUM(P42:P44)</f>
        <v>376.863</v>
      </c>
      <c r="Q41" s="147">
        <f>SUM(Q42:Q44)</f>
        <v>111.55099999999999</v>
      </c>
      <c r="R41" s="146">
        <f t="shared" si="4"/>
        <v>1667.159</v>
      </c>
      <c r="S41" s="149">
        <f t="shared" si="5"/>
        <v>0.005120967557387378</v>
      </c>
      <c r="T41" s="148">
        <f>SUM(T42:T44)</f>
        <v>774.8620000000001</v>
      </c>
      <c r="U41" s="147">
        <f>SUM(U42:U44)</f>
        <v>183.009</v>
      </c>
      <c r="V41" s="146">
        <f>SUM(V42:V44)</f>
        <v>289.70700000000005</v>
      </c>
      <c r="W41" s="147">
        <f>SUM(W42:W44)</f>
        <v>107.72</v>
      </c>
      <c r="X41" s="146">
        <f t="shared" si="6"/>
        <v>1355.2980000000002</v>
      </c>
      <c r="Y41" s="143">
        <f t="shared" si="7"/>
        <v>0.2301051134141716</v>
      </c>
    </row>
    <row r="42" spans="1:25" ht="19.5" customHeight="1">
      <c r="A42" s="267" t="s">
        <v>390</v>
      </c>
      <c r="B42" s="268">
        <v>17.247999999999998</v>
      </c>
      <c r="C42" s="269">
        <v>1.305</v>
      </c>
      <c r="D42" s="270">
        <v>67.691</v>
      </c>
      <c r="E42" s="269">
        <v>25.393</v>
      </c>
      <c r="F42" s="270">
        <f t="shared" si="0"/>
        <v>111.637</v>
      </c>
      <c r="G42" s="271">
        <f t="shared" si="1"/>
        <v>0.002129749326499231</v>
      </c>
      <c r="H42" s="268">
        <v>24.401999999999997</v>
      </c>
      <c r="I42" s="269">
        <v>21.326</v>
      </c>
      <c r="J42" s="270">
        <v>37.955</v>
      </c>
      <c r="K42" s="269">
        <v>14.085</v>
      </c>
      <c r="L42" s="270">
        <f t="shared" si="2"/>
        <v>97.768</v>
      </c>
      <c r="M42" s="272">
        <f t="shared" si="8"/>
        <v>0.14185623107765322</v>
      </c>
      <c r="N42" s="268">
        <v>122.02399999999997</v>
      </c>
      <c r="O42" s="269">
        <v>15.9</v>
      </c>
      <c r="P42" s="270">
        <v>293.927</v>
      </c>
      <c r="Q42" s="269">
        <v>41.379999999999995</v>
      </c>
      <c r="R42" s="270">
        <f t="shared" si="4"/>
        <v>473.231</v>
      </c>
      <c r="S42" s="271">
        <f t="shared" si="5"/>
        <v>0.0014536109622117544</v>
      </c>
      <c r="T42" s="288">
        <v>191.97000000000003</v>
      </c>
      <c r="U42" s="269">
        <v>154.74499999999998</v>
      </c>
      <c r="V42" s="270">
        <v>271.766</v>
      </c>
      <c r="W42" s="269">
        <v>31.977999999999998</v>
      </c>
      <c r="X42" s="270">
        <f t="shared" si="6"/>
        <v>650.459</v>
      </c>
      <c r="Y42" s="273">
        <f t="shared" si="7"/>
        <v>-0.2724660585832466</v>
      </c>
    </row>
    <row r="43" spans="1:25" ht="19.5" customHeight="1">
      <c r="A43" s="274" t="s">
        <v>389</v>
      </c>
      <c r="B43" s="275">
        <v>47.439</v>
      </c>
      <c r="C43" s="276">
        <v>1.877</v>
      </c>
      <c r="D43" s="277">
        <v>0.11</v>
      </c>
      <c r="E43" s="276">
        <v>0.1</v>
      </c>
      <c r="F43" s="277">
        <f>SUM(B43:E43)</f>
        <v>49.526</v>
      </c>
      <c r="G43" s="278">
        <f>F43/$F$9</f>
        <v>0.0009448298068221192</v>
      </c>
      <c r="H43" s="275">
        <v>35.063</v>
      </c>
      <c r="I43" s="276">
        <v>2.013</v>
      </c>
      <c r="J43" s="277"/>
      <c r="K43" s="276"/>
      <c r="L43" s="277">
        <f>SUM(H43:K43)</f>
        <v>37.076</v>
      </c>
      <c r="M43" s="279">
        <f>IF(ISERROR(F43/L43-1),"         /0",(F43/L43-1))</f>
        <v>0.33579674182759733</v>
      </c>
      <c r="N43" s="275">
        <v>966.4380000000002</v>
      </c>
      <c r="O43" s="276">
        <v>71.07</v>
      </c>
      <c r="P43" s="277">
        <v>82.173</v>
      </c>
      <c r="Q43" s="276">
        <v>14.793</v>
      </c>
      <c r="R43" s="277">
        <f>SUM(N43:Q43)</f>
        <v>1134.4740000000002</v>
      </c>
      <c r="S43" s="278">
        <f>R43/$R$9</f>
        <v>0.0034847333389913557</v>
      </c>
      <c r="T43" s="289">
        <v>567.3770000000001</v>
      </c>
      <c r="U43" s="276">
        <v>28.264000000000003</v>
      </c>
      <c r="V43" s="277">
        <v>17.091</v>
      </c>
      <c r="W43" s="276">
        <v>0.091</v>
      </c>
      <c r="X43" s="277">
        <f>SUM(T43:W43)</f>
        <v>612.8230000000001</v>
      </c>
      <c r="Y43" s="280">
        <f>IF(ISERROR(R43/X43-1),"         /0",IF(R43/X43&gt;5,"  *  ",(R43/X43-1)))</f>
        <v>0.8512262105045012</v>
      </c>
    </row>
    <row r="44" spans="1:25" ht="19.5" customHeight="1" thickBot="1">
      <c r="A44" s="274" t="s">
        <v>50</v>
      </c>
      <c r="B44" s="275">
        <v>0.278</v>
      </c>
      <c r="C44" s="276">
        <v>0</v>
      </c>
      <c r="D44" s="277">
        <v>0</v>
      </c>
      <c r="E44" s="276">
        <v>0</v>
      </c>
      <c r="F44" s="277">
        <f>SUM(B44:E44)</f>
        <v>0.278</v>
      </c>
      <c r="G44" s="278">
        <f>F44/$F$9</f>
        <v>5.30353120172332E-06</v>
      </c>
      <c r="H44" s="275">
        <v>4.857</v>
      </c>
      <c r="I44" s="276">
        <v>0</v>
      </c>
      <c r="J44" s="277">
        <v>0.1</v>
      </c>
      <c r="K44" s="276">
        <v>67.028</v>
      </c>
      <c r="L44" s="277">
        <f>SUM(H44:K44)</f>
        <v>71.985</v>
      </c>
      <c r="M44" s="279">
        <f>IF(ISERROR(F44/L44-1),"         /0",(F44/L44-1))</f>
        <v>-0.9961380843231229</v>
      </c>
      <c r="N44" s="275">
        <v>3.2889999999999997</v>
      </c>
      <c r="O44" s="276">
        <v>0.024</v>
      </c>
      <c r="P44" s="277">
        <v>0.763</v>
      </c>
      <c r="Q44" s="276">
        <v>55.378</v>
      </c>
      <c r="R44" s="277">
        <f>SUM(N44:Q44)</f>
        <v>59.454</v>
      </c>
      <c r="S44" s="278">
        <f>R44/$R$9</f>
        <v>0.00018262325618426868</v>
      </c>
      <c r="T44" s="289">
        <v>15.515</v>
      </c>
      <c r="U44" s="276">
        <v>0</v>
      </c>
      <c r="V44" s="277">
        <v>0.8500000000000001</v>
      </c>
      <c r="W44" s="276">
        <v>75.651</v>
      </c>
      <c r="X44" s="277">
        <f>SUM(T44:W44)</f>
        <v>92.01599999999999</v>
      </c>
      <c r="Y44" s="280">
        <f>IF(ISERROR(R44/X44-1),"         /0",IF(R44/X44&gt;5,"  *  ",(R44/X44-1)))</f>
        <v>-0.35387323943661964</v>
      </c>
    </row>
    <row r="45" spans="1:25" s="111" customFormat="1" ht="19.5" customHeight="1" thickBot="1">
      <c r="A45" s="141" t="s">
        <v>50</v>
      </c>
      <c r="B45" s="138">
        <v>20.727999999999998</v>
      </c>
      <c r="C45" s="137">
        <v>0.004</v>
      </c>
      <c r="D45" s="136">
        <v>0</v>
      </c>
      <c r="E45" s="137">
        <v>0</v>
      </c>
      <c r="F45" s="136">
        <f t="shared" si="0"/>
        <v>20.732</v>
      </c>
      <c r="G45" s="139">
        <f t="shared" si="1"/>
        <v>0.0003955137009860714</v>
      </c>
      <c r="H45" s="138">
        <v>29.41</v>
      </c>
      <c r="I45" s="137">
        <v>0.876</v>
      </c>
      <c r="J45" s="136"/>
      <c r="K45" s="137"/>
      <c r="L45" s="136">
        <f t="shared" si="2"/>
        <v>30.286</v>
      </c>
      <c r="M45" s="140">
        <f t="shared" si="8"/>
        <v>-0.3154592881199234</v>
      </c>
      <c r="N45" s="138">
        <v>219.55400000000006</v>
      </c>
      <c r="O45" s="137">
        <v>1.739</v>
      </c>
      <c r="P45" s="136"/>
      <c r="Q45" s="137"/>
      <c r="R45" s="136">
        <f t="shared" si="4"/>
        <v>221.29300000000006</v>
      </c>
      <c r="S45" s="139">
        <f t="shared" si="5"/>
        <v>0.0006797397690783695</v>
      </c>
      <c r="T45" s="138">
        <v>305.66900000000004</v>
      </c>
      <c r="U45" s="137">
        <v>6.173</v>
      </c>
      <c r="V45" s="136">
        <v>0.145</v>
      </c>
      <c r="W45" s="137">
        <v>0.06</v>
      </c>
      <c r="X45" s="136">
        <f>SUM(T45:W45)</f>
        <v>312.047</v>
      </c>
      <c r="Y45" s="133">
        <f t="shared" si="7"/>
        <v>-0.2908343935368709</v>
      </c>
    </row>
    <row r="46" ht="6.75" customHeight="1" thickTop="1">
      <c r="A46" s="79"/>
    </row>
    <row r="47" ht="14.25">
      <c r="A47" s="79" t="s">
        <v>49</v>
      </c>
    </row>
    <row r="48" ht="14.25">
      <c r="A48" s="86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6:Y65536 M46:M65536 Y3 M3">
    <cfRule type="cellIs" priority="6" dxfId="95" operator="lessThan" stopIfTrue="1">
      <formula>0</formula>
    </cfRule>
  </conditionalFormatting>
  <conditionalFormatting sqref="Y10:Y45 M10:M45">
    <cfRule type="cellIs" priority="7" dxfId="95" operator="lessThan" stopIfTrue="1">
      <formula>0</formula>
    </cfRule>
    <cfRule type="cellIs" priority="8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Y9 M9">
    <cfRule type="cellIs" priority="3" dxfId="95" operator="lessThan" stopIfTrue="1">
      <formula>0</formula>
    </cfRule>
    <cfRule type="cellIs" priority="4" dxfId="97" operator="greaterThanOrEqual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1:V4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7"/>
  <sheetViews>
    <sheetView showGridLines="0" zoomScale="80" zoomScaleNormal="80" zoomScalePageLayoutView="0" workbookViewId="0" topLeftCell="A1">
      <selection activeCell="Z6" sqref="A6:IV6"/>
    </sheetView>
  </sheetViews>
  <sheetFormatPr defaultColWidth="8.00390625" defaultRowHeight="15"/>
  <cols>
    <col min="1" max="1" width="24.28125" style="86" customWidth="1"/>
    <col min="2" max="2" width="9.140625" style="86" bestFit="1" customWidth="1"/>
    <col min="3" max="3" width="9.7109375" style="86" bestFit="1" customWidth="1"/>
    <col min="4" max="4" width="8.00390625" style="86" bestFit="1" customWidth="1"/>
    <col min="5" max="5" width="9.7109375" style="86" bestFit="1" customWidth="1"/>
    <col min="6" max="6" width="9.140625" style="86" bestFit="1" customWidth="1"/>
    <col min="7" max="7" width="9.421875" style="86" customWidth="1"/>
    <col min="8" max="8" width="9.28125" style="86" bestFit="1" customWidth="1"/>
    <col min="9" max="9" width="9.7109375" style="86" bestFit="1" customWidth="1"/>
    <col min="10" max="10" width="8.140625" style="86" customWidth="1"/>
    <col min="11" max="11" width="9.00390625" style="86" customWidth="1"/>
    <col min="12" max="12" width="9.140625" style="86" customWidth="1"/>
    <col min="13" max="13" width="10.28125" style="86" bestFit="1" customWidth="1"/>
    <col min="14" max="14" width="9.28125" style="86" bestFit="1" customWidth="1"/>
    <col min="15" max="15" width="10.140625" style="86" customWidth="1"/>
    <col min="16" max="16" width="8.421875" style="86" bestFit="1" customWidth="1"/>
    <col min="17" max="17" width="9.140625" style="86" customWidth="1"/>
    <col min="18" max="19" width="9.8515625" style="86" bestFit="1" customWidth="1"/>
    <col min="20" max="20" width="10.421875" style="86" customWidth="1"/>
    <col min="21" max="21" width="10.28125" style="86" customWidth="1"/>
    <col min="22" max="22" width="8.8515625" style="86" customWidth="1"/>
    <col min="23" max="23" width="10.28125" style="86" customWidth="1"/>
    <col min="24" max="24" width="9.8515625" style="86" bestFit="1" customWidth="1"/>
    <col min="25" max="25" width="8.7109375" style="86" bestFit="1" customWidth="1"/>
    <col min="26" max="16384" width="8.00390625" style="86" customWidth="1"/>
  </cols>
  <sheetData>
    <row r="1" spans="24:25" ht="18.75" thickBot="1">
      <c r="X1" s="518" t="s">
        <v>26</v>
      </c>
      <c r="Y1" s="519"/>
    </row>
    <row r="2" ht="5.25" customHeight="1" thickBot="1"/>
    <row r="3" spans="1:25" ht="24.75" customHeight="1" thickTop="1">
      <c r="A3" s="576" t="s">
        <v>67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8"/>
    </row>
    <row r="4" spans="1:25" ht="21" customHeight="1" thickBot="1">
      <c r="A4" s="587" t="s">
        <v>42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</row>
    <row r="5" spans="1:25" s="132" customFormat="1" ht="15.75" customHeight="1" thickBot="1" thickTop="1">
      <c r="A5" s="523" t="s">
        <v>62</v>
      </c>
      <c r="B5" s="593" t="s">
        <v>34</v>
      </c>
      <c r="C5" s="594"/>
      <c r="D5" s="594"/>
      <c r="E5" s="594"/>
      <c r="F5" s="594"/>
      <c r="G5" s="594"/>
      <c r="H5" s="594"/>
      <c r="I5" s="594"/>
      <c r="J5" s="595"/>
      <c r="K5" s="595"/>
      <c r="L5" s="595"/>
      <c r="M5" s="596"/>
      <c r="N5" s="593" t="s">
        <v>33</v>
      </c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7"/>
    </row>
    <row r="6" spans="1:25" s="104" customFormat="1" ht="26.25" customHeight="1" thickBot="1">
      <c r="A6" s="524"/>
      <c r="B6" s="598" t="s">
        <v>153</v>
      </c>
      <c r="C6" s="599"/>
      <c r="D6" s="599"/>
      <c r="E6" s="599"/>
      <c r="F6" s="599"/>
      <c r="G6" s="579" t="s">
        <v>32</v>
      </c>
      <c r="H6" s="598" t="s">
        <v>154</v>
      </c>
      <c r="I6" s="599"/>
      <c r="J6" s="599"/>
      <c r="K6" s="599"/>
      <c r="L6" s="599"/>
      <c r="M6" s="590" t="s">
        <v>31</v>
      </c>
      <c r="N6" s="598" t="s">
        <v>155</v>
      </c>
      <c r="O6" s="599"/>
      <c r="P6" s="599"/>
      <c r="Q6" s="599"/>
      <c r="R6" s="599"/>
      <c r="S6" s="579" t="s">
        <v>32</v>
      </c>
      <c r="T6" s="598" t="s">
        <v>156</v>
      </c>
      <c r="U6" s="599"/>
      <c r="V6" s="599"/>
      <c r="W6" s="599"/>
      <c r="X6" s="599"/>
      <c r="Y6" s="584" t="s">
        <v>31</v>
      </c>
    </row>
    <row r="7" spans="1:25" s="99" customFormat="1" ht="26.25" customHeight="1">
      <c r="A7" s="525"/>
      <c r="B7" s="517" t="s">
        <v>20</v>
      </c>
      <c r="C7" s="513"/>
      <c r="D7" s="512" t="s">
        <v>19</v>
      </c>
      <c r="E7" s="513"/>
      <c r="F7" s="604" t="s">
        <v>15</v>
      </c>
      <c r="G7" s="580"/>
      <c r="H7" s="517" t="s">
        <v>20</v>
      </c>
      <c r="I7" s="513"/>
      <c r="J7" s="512" t="s">
        <v>19</v>
      </c>
      <c r="K7" s="513"/>
      <c r="L7" s="604" t="s">
        <v>15</v>
      </c>
      <c r="M7" s="591"/>
      <c r="N7" s="517" t="s">
        <v>20</v>
      </c>
      <c r="O7" s="513"/>
      <c r="P7" s="512" t="s">
        <v>19</v>
      </c>
      <c r="Q7" s="513"/>
      <c r="R7" s="604" t="s">
        <v>15</v>
      </c>
      <c r="S7" s="580"/>
      <c r="T7" s="517" t="s">
        <v>20</v>
      </c>
      <c r="U7" s="513"/>
      <c r="V7" s="512" t="s">
        <v>19</v>
      </c>
      <c r="W7" s="513"/>
      <c r="X7" s="604" t="s">
        <v>15</v>
      </c>
      <c r="Y7" s="585"/>
    </row>
    <row r="8" spans="1:25" s="128" customFormat="1" ht="27" thickBot="1">
      <c r="A8" s="526"/>
      <c r="B8" s="131" t="s">
        <v>29</v>
      </c>
      <c r="C8" s="129" t="s">
        <v>28</v>
      </c>
      <c r="D8" s="130" t="s">
        <v>29</v>
      </c>
      <c r="E8" s="129" t="s">
        <v>28</v>
      </c>
      <c r="F8" s="575"/>
      <c r="G8" s="581"/>
      <c r="H8" s="131" t="s">
        <v>29</v>
      </c>
      <c r="I8" s="129" t="s">
        <v>28</v>
      </c>
      <c r="J8" s="130" t="s">
        <v>29</v>
      </c>
      <c r="K8" s="129" t="s">
        <v>28</v>
      </c>
      <c r="L8" s="575"/>
      <c r="M8" s="592"/>
      <c r="N8" s="131" t="s">
        <v>29</v>
      </c>
      <c r="O8" s="129" t="s">
        <v>28</v>
      </c>
      <c r="P8" s="130" t="s">
        <v>29</v>
      </c>
      <c r="Q8" s="129" t="s">
        <v>28</v>
      </c>
      <c r="R8" s="575"/>
      <c r="S8" s="581"/>
      <c r="T8" s="131" t="s">
        <v>29</v>
      </c>
      <c r="U8" s="129" t="s">
        <v>28</v>
      </c>
      <c r="V8" s="130" t="s">
        <v>29</v>
      </c>
      <c r="W8" s="129" t="s">
        <v>28</v>
      </c>
      <c r="X8" s="575"/>
      <c r="Y8" s="586"/>
    </row>
    <row r="9" spans="1:25" s="88" customFormat="1" ht="18" customHeight="1" thickBot="1" thickTop="1">
      <c r="A9" s="180" t="s">
        <v>22</v>
      </c>
      <c r="B9" s="179">
        <f>B10+B27+B45+B56+B71+B74</f>
        <v>22046.980000000003</v>
      </c>
      <c r="C9" s="178">
        <f>C10+C27+C45+C56+C71+C74</f>
        <v>13116.366000000002</v>
      </c>
      <c r="D9" s="176">
        <f>D10+D27+D45+D56+D71+D74</f>
        <v>11266.31</v>
      </c>
      <c r="E9" s="177">
        <f>E10+E27+E45+E56+E71+E74</f>
        <v>5988.250000000001</v>
      </c>
      <c r="F9" s="176">
        <f aca="true" t="shared" si="0" ref="F9:F30">SUM(B9:E9)</f>
        <v>52417.906</v>
      </c>
      <c r="G9" s="188">
        <f aca="true" t="shared" si="1" ref="G9:G30">F9/$F$9</f>
        <v>1</v>
      </c>
      <c r="H9" s="179">
        <f>H10+H27+H45+H56+H71+H74</f>
        <v>24984.323</v>
      </c>
      <c r="I9" s="178">
        <f>I10+I27+I45+I56+I71+I74</f>
        <v>13734.576000000001</v>
      </c>
      <c r="J9" s="176">
        <f>J10+J27+J45+J56+J71+J74</f>
        <v>5563.000000000001</v>
      </c>
      <c r="K9" s="177">
        <f>K10+K27+K45+K56+K71+K74</f>
        <v>2170.1659999999997</v>
      </c>
      <c r="L9" s="176">
        <f aca="true" t="shared" si="2" ref="L9:L30">SUM(H9:K9)</f>
        <v>46452.065</v>
      </c>
      <c r="M9" s="211">
        <f>IF(ISERROR(F9/L9-1),"         /0",(F9/L9-1))</f>
        <v>0.12843004934226276</v>
      </c>
      <c r="N9" s="214">
        <f>N10+N27+N45+N56+N71+N74</f>
        <v>139523.701</v>
      </c>
      <c r="O9" s="178">
        <f>O10+O27+O45+O56+O71+O74</f>
        <v>75875.87800000001</v>
      </c>
      <c r="P9" s="176">
        <f>P10+P27+P45+P56+P71+P74</f>
        <v>79439.44699999999</v>
      </c>
      <c r="Q9" s="177">
        <f>Q10+Q27+Q45+Q56+Q71+Q74</f>
        <v>30716.444</v>
      </c>
      <c r="R9" s="176">
        <f aca="true" t="shared" si="3" ref="R9:R30">SUM(N9:Q9)</f>
        <v>325555.47000000003</v>
      </c>
      <c r="S9" s="226">
        <f aca="true" t="shared" si="4" ref="S9:S30">R9/$R$9</f>
        <v>1</v>
      </c>
      <c r="T9" s="179">
        <f>T10+T27+T45+T56+T71+T74</f>
        <v>158202.33499999996</v>
      </c>
      <c r="U9" s="178">
        <f>U10+U27+U45+U56+U71+U74</f>
        <v>80923.094</v>
      </c>
      <c r="V9" s="176">
        <f>V10+V27+V45+V56+V71+V74</f>
        <v>43208.46897</v>
      </c>
      <c r="W9" s="177">
        <f>W10+W27+W45+W56+W71+W74</f>
        <v>13808.996</v>
      </c>
      <c r="X9" s="176">
        <f aca="true" t="shared" si="5" ref="X9:X30">SUM(T9:W9)</f>
        <v>296142.8939699999</v>
      </c>
      <c r="Y9" s="175">
        <f>IF(ISERROR(R9/X9-1),"         /0",(R9/X9-1))</f>
        <v>0.0993188647402754</v>
      </c>
    </row>
    <row r="10" spans="1:25" s="119" customFormat="1" ht="19.5" customHeight="1">
      <c r="A10" s="126" t="s">
        <v>55</v>
      </c>
      <c r="B10" s="123">
        <f>SUM(B11:B26)</f>
        <v>12802.669000000002</v>
      </c>
      <c r="C10" s="122">
        <f>SUM(C11:C26)</f>
        <v>4332.569999999999</v>
      </c>
      <c r="D10" s="121">
        <f>SUM(D11:D26)</f>
        <v>9340.22</v>
      </c>
      <c r="E10" s="161">
        <f>SUM(E11:E26)</f>
        <v>4391.177000000001</v>
      </c>
      <c r="F10" s="121">
        <f t="shared" si="0"/>
        <v>30866.636000000002</v>
      </c>
      <c r="G10" s="124">
        <f t="shared" si="1"/>
        <v>0.5888567162526485</v>
      </c>
      <c r="H10" s="123">
        <f>SUM(H11:H26)</f>
        <v>17200.21</v>
      </c>
      <c r="I10" s="122">
        <f>SUM(I11:I26)</f>
        <v>6009.298000000001</v>
      </c>
      <c r="J10" s="121">
        <f>SUM(J11:J26)</f>
        <v>5141.841</v>
      </c>
      <c r="K10" s="161">
        <f>SUM(K11:K26)</f>
        <v>1731.266</v>
      </c>
      <c r="L10" s="121">
        <f t="shared" si="2"/>
        <v>30082.615</v>
      </c>
      <c r="M10" s="212">
        <f>IF(ISERROR(F10/L10-1),"         /0",(F10/L10-1))</f>
        <v>0.026062262206925757</v>
      </c>
      <c r="N10" s="215">
        <f>SUM(N11:N26)</f>
        <v>86876.21299999999</v>
      </c>
      <c r="O10" s="122">
        <f>SUM(O11:O26)</f>
        <v>26878.138999999996</v>
      </c>
      <c r="P10" s="121">
        <f>SUM(P11:P26)</f>
        <v>69852.12899999999</v>
      </c>
      <c r="Q10" s="161">
        <f>SUM(Q11:Q26)</f>
        <v>24107.538</v>
      </c>
      <c r="R10" s="121">
        <f t="shared" si="3"/>
        <v>207714.01899999997</v>
      </c>
      <c r="S10" s="227">
        <f t="shared" si="4"/>
        <v>0.6380295775709127</v>
      </c>
      <c r="T10" s="123">
        <f>SUM(T11:T26)</f>
        <v>110893.66199999998</v>
      </c>
      <c r="U10" s="122">
        <f>SUM(U11:U26)</f>
        <v>34937.950999999994</v>
      </c>
      <c r="V10" s="121">
        <f>SUM(V11:V26)</f>
        <v>40268.88497</v>
      </c>
      <c r="W10" s="161">
        <f>SUM(W11:W26)</f>
        <v>12084.55</v>
      </c>
      <c r="X10" s="121">
        <f t="shared" si="5"/>
        <v>198185.04796999996</v>
      </c>
      <c r="Y10" s="120">
        <f aca="true" t="shared" si="6" ref="Y10:Y17">IF(ISERROR(R10/X10-1),"         /0",IF(R10/X10&gt;5,"  *  ",(R10/X10-1)))</f>
        <v>0.04808118032921671</v>
      </c>
    </row>
    <row r="11" spans="1:25" ht="19.5" customHeight="1">
      <c r="A11" s="267" t="s">
        <v>175</v>
      </c>
      <c r="B11" s="268">
        <v>6972.9310000000005</v>
      </c>
      <c r="C11" s="269">
        <v>2501.9829999999997</v>
      </c>
      <c r="D11" s="270">
        <v>0</v>
      </c>
      <c r="E11" s="291">
        <v>0</v>
      </c>
      <c r="F11" s="270">
        <f t="shared" si="0"/>
        <v>9474.914</v>
      </c>
      <c r="G11" s="271">
        <f t="shared" si="1"/>
        <v>0.18075720155627736</v>
      </c>
      <c r="H11" s="268">
        <v>6955.0019999999995</v>
      </c>
      <c r="I11" s="269">
        <v>2429.63</v>
      </c>
      <c r="J11" s="270"/>
      <c r="K11" s="291"/>
      <c r="L11" s="270">
        <f t="shared" si="2"/>
        <v>9384.632</v>
      </c>
      <c r="M11" s="300">
        <f>IF(ISERROR(F11/L11-1),"         /0",(F11/L11-1))</f>
        <v>0.009620196082275934</v>
      </c>
      <c r="N11" s="301">
        <v>45702.244</v>
      </c>
      <c r="O11" s="269">
        <v>14421.062999999998</v>
      </c>
      <c r="P11" s="270">
        <v>210.1</v>
      </c>
      <c r="Q11" s="291">
        <v>21.586</v>
      </c>
      <c r="R11" s="270">
        <f t="shared" si="3"/>
        <v>60354.993</v>
      </c>
      <c r="S11" s="302">
        <f t="shared" si="4"/>
        <v>0.18539081220168102</v>
      </c>
      <c r="T11" s="268">
        <v>43629.98299999999</v>
      </c>
      <c r="U11" s="269">
        <v>14721.984999999997</v>
      </c>
      <c r="V11" s="270">
        <v>2464.0099999999998</v>
      </c>
      <c r="W11" s="291">
        <v>672.561</v>
      </c>
      <c r="X11" s="270">
        <f t="shared" si="5"/>
        <v>61488.539</v>
      </c>
      <c r="Y11" s="273">
        <f t="shared" si="6"/>
        <v>-0.018435077795554644</v>
      </c>
    </row>
    <row r="12" spans="1:25" ht="19.5" customHeight="1">
      <c r="A12" s="274" t="s">
        <v>209</v>
      </c>
      <c r="B12" s="275">
        <v>0</v>
      </c>
      <c r="C12" s="276">
        <v>0</v>
      </c>
      <c r="D12" s="277">
        <v>3337.002</v>
      </c>
      <c r="E12" s="294">
        <v>2151.2140000000004</v>
      </c>
      <c r="F12" s="277">
        <f t="shared" si="0"/>
        <v>5488.216</v>
      </c>
      <c r="G12" s="278">
        <f t="shared" si="1"/>
        <v>0.10470116833739981</v>
      </c>
      <c r="H12" s="275"/>
      <c r="I12" s="276"/>
      <c r="J12" s="277"/>
      <c r="K12" s="294"/>
      <c r="L12" s="277">
        <f t="shared" si="2"/>
        <v>0</v>
      </c>
      <c r="M12" s="303" t="str">
        <f>IF(ISERROR(F12/L12-1),"         /0",(F12/L12-1))</f>
        <v>         /0</v>
      </c>
      <c r="N12" s="304"/>
      <c r="O12" s="276"/>
      <c r="P12" s="277">
        <v>20270.799</v>
      </c>
      <c r="Q12" s="294">
        <v>10537.442000000001</v>
      </c>
      <c r="R12" s="277">
        <f t="shared" si="3"/>
        <v>30808.241</v>
      </c>
      <c r="S12" s="305">
        <f t="shared" si="4"/>
        <v>0.09463284705368336</v>
      </c>
      <c r="T12" s="275"/>
      <c r="U12" s="276"/>
      <c r="V12" s="277">
        <v>1575.838</v>
      </c>
      <c r="W12" s="294">
        <v>1041.666</v>
      </c>
      <c r="X12" s="277">
        <f t="shared" si="5"/>
        <v>2617.504</v>
      </c>
      <c r="Y12" s="280" t="str">
        <f t="shared" si="6"/>
        <v>  *  </v>
      </c>
    </row>
    <row r="13" spans="1:25" ht="19.5" customHeight="1">
      <c r="A13" s="274" t="s">
        <v>210</v>
      </c>
      <c r="B13" s="275">
        <v>2246.7549999999997</v>
      </c>
      <c r="C13" s="276">
        <v>825.687</v>
      </c>
      <c r="D13" s="277">
        <v>790.532</v>
      </c>
      <c r="E13" s="294">
        <v>448.016</v>
      </c>
      <c r="F13" s="277">
        <f t="shared" si="0"/>
        <v>4310.99</v>
      </c>
      <c r="G13" s="278">
        <f t="shared" si="1"/>
        <v>0.0822426977529396</v>
      </c>
      <c r="H13" s="275">
        <v>2353.5739999999996</v>
      </c>
      <c r="I13" s="276">
        <v>818.596</v>
      </c>
      <c r="J13" s="277">
        <v>1101.306</v>
      </c>
      <c r="K13" s="294">
        <v>188.475</v>
      </c>
      <c r="L13" s="277">
        <f t="shared" si="2"/>
        <v>4461.951</v>
      </c>
      <c r="M13" s="303">
        <f>IF(ISERROR(F13/L13-1),"         /0",(F13/L13-1))</f>
        <v>-0.03383295782495155</v>
      </c>
      <c r="N13" s="304">
        <v>13181.776</v>
      </c>
      <c r="O13" s="276">
        <v>3982.903</v>
      </c>
      <c r="P13" s="277">
        <v>7039.971</v>
      </c>
      <c r="Q13" s="294">
        <v>2064.6600000000003</v>
      </c>
      <c r="R13" s="277">
        <f t="shared" si="3"/>
        <v>26269.31</v>
      </c>
      <c r="S13" s="305">
        <f t="shared" si="4"/>
        <v>0.08069073451599508</v>
      </c>
      <c r="T13" s="275">
        <v>13260.097000000002</v>
      </c>
      <c r="U13" s="276">
        <v>4449.902</v>
      </c>
      <c r="V13" s="277">
        <v>8002.549000000001</v>
      </c>
      <c r="W13" s="294">
        <v>1843.877</v>
      </c>
      <c r="X13" s="277">
        <f t="shared" si="5"/>
        <v>27556.425000000003</v>
      </c>
      <c r="Y13" s="280">
        <f t="shared" si="6"/>
        <v>-0.04670834478710506</v>
      </c>
    </row>
    <row r="14" spans="1:25" ht="19.5" customHeight="1">
      <c r="A14" s="274" t="s">
        <v>211</v>
      </c>
      <c r="B14" s="275">
        <v>0</v>
      </c>
      <c r="C14" s="276">
        <v>0</v>
      </c>
      <c r="D14" s="277">
        <v>2557.2340000000004</v>
      </c>
      <c r="E14" s="294">
        <v>709.047</v>
      </c>
      <c r="F14" s="277">
        <f t="shared" si="0"/>
        <v>3266.2810000000004</v>
      </c>
      <c r="G14" s="278">
        <f t="shared" si="1"/>
        <v>0.062312313658618876</v>
      </c>
      <c r="H14" s="275"/>
      <c r="I14" s="276"/>
      <c r="J14" s="277">
        <v>1954.041</v>
      </c>
      <c r="K14" s="294">
        <v>735.103</v>
      </c>
      <c r="L14" s="277">
        <f t="shared" si="2"/>
        <v>2689.144</v>
      </c>
      <c r="M14" s="303">
        <f>IF(ISERROR(F14/L14-1),"         /0",(F14/L14-1))</f>
        <v>0.2146173652284893</v>
      </c>
      <c r="N14" s="304"/>
      <c r="O14" s="276"/>
      <c r="P14" s="277">
        <v>18125.666</v>
      </c>
      <c r="Q14" s="294">
        <v>5375.322999999999</v>
      </c>
      <c r="R14" s="277">
        <f t="shared" si="3"/>
        <v>23500.989</v>
      </c>
      <c r="S14" s="305">
        <f t="shared" si="4"/>
        <v>0.0721873571959949</v>
      </c>
      <c r="T14" s="275"/>
      <c r="U14" s="276"/>
      <c r="V14" s="277">
        <v>16914.073</v>
      </c>
      <c r="W14" s="294">
        <v>4867.022</v>
      </c>
      <c r="X14" s="277">
        <f t="shared" si="5"/>
        <v>21781.095</v>
      </c>
      <c r="Y14" s="280">
        <f t="shared" si="6"/>
        <v>0.07896269677901868</v>
      </c>
    </row>
    <row r="15" spans="1:25" ht="19.5" customHeight="1">
      <c r="A15" s="274" t="s">
        <v>212</v>
      </c>
      <c r="B15" s="275">
        <v>0</v>
      </c>
      <c r="C15" s="276">
        <v>0</v>
      </c>
      <c r="D15" s="277">
        <v>1227.737</v>
      </c>
      <c r="E15" s="294">
        <v>543.0980000000001</v>
      </c>
      <c r="F15" s="277">
        <f t="shared" si="0"/>
        <v>1770.835</v>
      </c>
      <c r="G15" s="278">
        <f t="shared" si="1"/>
        <v>0.0337830168187184</v>
      </c>
      <c r="H15" s="275"/>
      <c r="I15" s="276"/>
      <c r="J15" s="277">
        <v>791.701</v>
      </c>
      <c r="K15" s="294">
        <v>232.838</v>
      </c>
      <c r="L15" s="277">
        <f t="shared" si="2"/>
        <v>1024.539</v>
      </c>
      <c r="M15" s="303">
        <f>IF(ISERROR(F15/L15-1),"         /0",(F15/L15-1))</f>
        <v>0.728421270444561</v>
      </c>
      <c r="N15" s="304"/>
      <c r="O15" s="276"/>
      <c r="P15" s="277">
        <v>7909.384</v>
      </c>
      <c r="Q15" s="294">
        <v>1977.6630000000002</v>
      </c>
      <c r="R15" s="277">
        <f t="shared" si="3"/>
        <v>9887.047</v>
      </c>
      <c r="S15" s="305">
        <f t="shared" si="4"/>
        <v>0.030369776923115436</v>
      </c>
      <c r="T15" s="275"/>
      <c r="U15" s="276"/>
      <c r="V15" s="277">
        <v>2581.52</v>
      </c>
      <c r="W15" s="294">
        <v>596.832</v>
      </c>
      <c r="X15" s="277">
        <f t="shared" si="5"/>
        <v>3178.352</v>
      </c>
      <c r="Y15" s="280">
        <f t="shared" si="6"/>
        <v>2.1107463868067478</v>
      </c>
    </row>
    <row r="16" spans="1:25" ht="19.5" customHeight="1">
      <c r="A16" s="274" t="s">
        <v>158</v>
      </c>
      <c r="B16" s="275">
        <v>889.599</v>
      </c>
      <c r="C16" s="276">
        <v>451.28700000000003</v>
      </c>
      <c r="D16" s="277">
        <v>0</v>
      </c>
      <c r="E16" s="294">
        <v>0</v>
      </c>
      <c r="F16" s="277">
        <f>SUM(B16:E16)</f>
        <v>1340.886</v>
      </c>
      <c r="G16" s="278">
        <f>F16/$F$9</f>
        <v>0.025580686111345233</v>
      </c>
      <c r="H16" s="275">
        <v>737.5429999999999</v>
      </c>
      <c r="I16" s="276">
        <v>419.74899999999997</v>
      </c>
      <c r="J16" s="277">
        <v>0</v>
      </c>
      <c r="K16" s="294">
        <v>0</v>
      </c>
      <c r="L16" s="277">
        <f>SUM(H16:K16)</f>
        <v>1157.292</v>
      </c>
      <c r="M16" s="303">
        <f>IF(ISERROR(F16/L16-1),"         /0",(F16/L16-1))</f>
        <v>0.1586410344148237</v>
      </c>
      <c r="N16" s="304">
        <v>5630.1410000000005</v>
      </c>
      <c r="O16" s="276">
        <v>2803.635</v>
      </c>
      <c r="P16" s="277">
        <v>0</v>
      </c>
      <c r="Q16" s="294">
        <v>0</v>
      </c>
      <c r="R16" s="277">
        <f>SUM(N16:Q16)</f>
        <v>8433.776000000002</v>
      </c>
      <c r="S16" s="305">
        <f>R16/$R$9</f>
        <v>0.025905803395040485</v>
      </c>
      <c r="T16" s="275">
        <v>4918.89</v>
      </c>
      <c r="U16" s="276">
        <v>2562.683</v>
      </c>
      <c r="V16" s="277">
        <v>0</v>
      </c>
      <c r="W16" s="294">
        <v>0</v>
      </c>
      <c r="X16" s="277">
        <f>SUM(T16:W16)</f>
        <v>7481.573</v>
      </c>
      <c r="Y16" s="280">
        <f t="shared" si="6"/>
        <v>0.12727310152557503</v>
      </c>
    </row>
    <row r="17" spans="1:25" ht="19.5" customHeight="1">
      <c r="A17" s="274" t="s">
        <v>214</v>
      </c>
      <c r="B17" s="275">
        <v>1235.2620000000002</v>
      </c>
      <c r="C17" s="276">
        <v>0</v>
      </c>
      <c r="D17" s="277">
        <v>0</v>
      </c>
      <c r="E17" s="294">
        <v>0</v>
      </c>
      <c r="F17" s="277">
        <f>SUM(B17:E17)</f>
        <v>1235.2620000000002</v>
      </c>
      <c r="G17" s="278">
        <f>F17/$F$9</f>
        <v>0.02356564949389623</v>
      </c>
      <c r="H17" s="275">
        <v>1040.108</v>
      </c>
      <c r="I17" s="276"/>
      <c r="J17" s="277"/>
      <c r="K17" s="294"/>
      <c r="L17" s="277">
        <f>SUM(H17:K17)</f>
        <v>1040.108</v>
      </c>
      <c r="M17" s="303">
        <f>IF(ISERROR(F17/L17-1),"         /0",(F17/L17-1))</f>
        <v>0.1876285924154033</v>
      </c>
      <c r="N17" s="304">
        <v>7550.732000000001</v>
      </c>
      <c r="O17" s="276">
        <v>0.054</v>
      </c>
      <c r="P17" s="277"/>
      <c r="Q17" s="294"/>
      <c r="R17" s="277">
        <f>SUM(N17:Q17)</f>
        <v>7550.786000000001</v>
      </c>
      <c r="S17" s="305">
        <f>R17/$R$9</f>
        <v>0.023193546709566883</v>
      </c>
      <c r="T17" s="275">
        <v>6436.269</v>
      </c>
      <c r="U17" s="276"/>
      <c r="V17" s="277"/>
      <c r="W17" s="294"/>
      <c r="X17" s="277">
        <f>SUM(T17:W17)</f>
        <v>6436.269</v>
      </c>
      <c r="Y17" s="280">
        <f t="shared" si="6"/>
        <v>0.17316196697185915</v>
      </c>
    </row>
    <row r="18" spans="1:25" ht="19.5" customHeight="1">
      <c r="A18" s="274" t="s">
        <v>215</v>
      </c>
      <c r="B18" s="275">
        <v>1136.909</v>
      </c>
      <c r="C18" s="276">
        <v>0</v>
      </c>
      <c r="D18" s="277">
        <v>0</v>
      </c>
      <c r="E18" s="294">
        <v>0</v>
      </c>
      <c r="F18" s="277">
        <f aca="true" t="shared" si="7" ref="F18:F25">SUM(B18:E18)</f>
        <v>1136.909</v>
      </c>
      <c r="G18" s="278">
        <f aca="true" t="shared" si="8" ref="G18:G25">F18/$F$9</f>
        <v>0.021689325018057763</v>
      </c>
      <c r="H18" s="275">
        <v>2173.1000000000004</v>
      </c>
      <c r="I18" s="276">
        <v>209.514</v>
      </c>
      <c r="J18" s="277"/>
      <c r="K18" s="294"/>
      <c r="L18" s="277">
        <f aca="true" t="shared" si="9" ref="L18:L25">SUM(H18:K18)</f>
        <v>2382.6140000000005</v>
      </c>
      <c r="M18" s="303">
        <f aca="true" t="shared" si="10" ref="M18:M25">IF(ISERROR(F18/L18-1),"         /0",(F18/L18-1))</f>
        <v>-0.5228312265436198</v>
      </c>
      <c r="N18" s="304">
        <v>8847.898000000001</v>
      </c>
      <c r="O18" s="276">
        <v>626.9490000000001</v>
      </c>
      <c r="P18" s="277"/>
      <c r="Q18" s="294"/>
      <c r="R18" s="277">
        <f aca="true" t="shared" si="11" ref="R18:R25">SUM(N18:Q18)</f>
        <v>9474.847000000002</v>
      </c>
      <c r="S18" s="305">
        <f aca="true" t="shared" si="12" ref="S18:S25">R18/$R$9</f>
        <v>0.02910363324566471</v>
      </c>
      <c r="T18" s="275">
        <v>14378.275000000001</v>
      </c>
      <c r="U18" s="276">
        <v>1400.5569999999998</v>
      </c>
      <c r="V18" s="277"/>
      <c r="W18" s="294"/>
      <c r="X18" s="277">
        <f aca="true" t="shared" si="13" ref="X18:X25">SUM(T18:W18)</f>
        <v>15778.832000000002</v>
      </c>
      <c r="Y18" s="280">
        <f aca="true" t="shared" si="14" ref="Y18:Y25">IF(ISERROR(R18/X18-1),"         /0",IF(R18/X18&gt;5,"  *  ",(R18/X18-1)))</f>
        <v>-0.3995216502717057</v>
      </c>
    </row>
    <row r="19" spans="1:25" ht="19.5" customHeight="1">
      <c r="A19" s="274" t="s">
        <v>217</v>
      </c>
      <c r="B19" s="275">
        <v>0</v>
      </c>
      <c r="C19" s="276">
        <v>0</v>
      </c>
      <c r="D19" s="277">
        <v>785.0340000000001</v>
      </c>
      <c r="E19" s="294">
        <v>138.923</v>
      </c>
      <c r="F19" s="277">
        <f t="shared" si="7"/>
        <v>923.9570000000001</v>
      </c>
      <c r="G19" s="278">
        <f t="shared" si="8"/>
        <v>0.017626743807736236</v>
      </c>
      <c r="H19" s="275"/>
      <c r="I19" s="276"/>
      <c r="J19" s="277"/>
      <c r="K19" s="294"/>
      <c r="L19" s="277">
        <f t="shared" si="9"/>
        <v>0</v>
      </c>
      <c r="M19" s="303" t="str">
        <f t="shared" si="10"/>
        <v>         /0</v>
      </c>
      <c r="N19" s="304"/>
      <c r="O19" s="276"/>
      <c r="P19" s="277">
        <v>3492.216</v>
      </c>
      <c r="Q19" s="294">
        <v>775.3300000000002</v>
      </c>
      <c r="R19" s="277">
        <f t="shared" si="11"/>
        <v>4267.546</v>
      </c>
      <c r="S19" s="305">
        <f t="shared" si="12"/>
        <v>0.013108506516569971</v>
      </c>
      <c r="T19" s="275"/>
      <c r="U19" s="276"/>
      <c r="V19" s="277"/>
      <c r="W19" s="294"/>
      <c r="X19" s="277">
        <f t="shared" si="13"/>
        <v>0</v>
      </c>
      <c r="Y19" s="280" t="str">
        <f t="shared" si="14"/>
        <v>         /0</v>
      </c>
    </row>
    <row r="20" spans="1:25" ht="19.5" customHeight="1">
      <c r="A20" s="274" t="s">
        <v>200</v>
      </c>
      <c r="B20" s="275">
        <v>35.861</v>
      </c>
      <c r="C20" s="276">
        <v>109.412</v>
      </c>
      <c r="D20" s="277">
        <v>206.344</v>
      </c>
      <c r="E20" s="294">
        <v>119.858</v>
      </c>
      <c r="F20" s="277">
        <f>SUM(B20:E20)</f>
        <v>471.47499999999997</v>
      </c>
      <c r="G20" s="278">
        <f>F20/$F$9</f>
        <v>0.008994540911267992</v>
      </c>
      <c r="H20" s="275">
        <v>127.09</v>
      </c>
      <c r="I20" s="276">
        <v>110.18</v>
      </c>
      <c r="J20" s="277"/>
      <c r="K20" s="294"/>
      <c r="L20" s="277">
        <f>SUM(H20:K20)</f>
        <v>237.27</v>
      </c>
      <c r="M20" s="303">
        <f>IF(ISERROR(F20/L20-1),"         /0",(F20/L20-1))</f>
        <v>0.9870822269987776</v>
      </c>
      <c r="N20" s="304">
        <v>208.771</v>
      </c>
      <c r="O20" s="276">
        <v>499.98800000000006</v>
      </c>
      <c r="P20" s="277">
        <v>1385.48</v>
      </c>
      <c r="Q20" s="294">
        <v>636.046</v>
      </c>
      <c r="R20" s="277">
        <f>SUM(N20:Q20)</f>
        <v>2730.285</v>
      </c>
      <c r="S20" s="305">
        <f>R20/$R$9</f>
        <v>0.008386543159603492</v>
      </c>
      <c r="T20" s="275">
        <v>587.332</v>
      </c>
      <c r="U20" s="276">
        <v>547.4080000000001</v>
      </c>
      <c r="V20" s="277"/>
      <c r="W20" s="294"/>
      <c r="X20" s="277">
        <f>SUM(T20:W20)</f>
        <v>1134.7400000000002</v>
      </c>
      <c r="Y20" s="280">
        <f>IF(ISERROR(R20/X20-1),"         /0",IF(R20/X20&gt;5,"  *  ",(R20/X20-1)))</f>
        <v>1.406088619419426</v>
      </c>
    </row>
    <row r="21" spans="1:25" ht="19.5" customHeight="1">
      <c r="A21" s="274" t="s">
        <v>220</v>
      </c>
      <c r="B21" s="275">
        <v>0</v>
      </c>
      <c r="C21" s="276">
        <v>352.287</v>
      </c>
      <c r="D21" s="277">
        <v>0</v>
      </c>
      <c r="E21" s="294">
        <v>0</v>
      </c>
      <c r="F21" s="277">
        <f t="shared" si="7"/>
        <v>352.287</v>
      </c>
      <c r="G21" s="278">
        <f t="shared" si="8"/>
        <v>0.006720737757055765</v>
      </c>
      <c r="H21" s="275"/>
      <c r="I21" s="276">
        <v>367.394</v>
      </c>
      <c r="J21" s="277"/>
      <c r="K21" s="294"/>
      <c r="L21" s="277">
        <f t="shared" si="9"/>
        <v>367.394</v>
      </c>
      <c r="M21" s="303">
        <f t="shared" si="10"/>
        <v>-0.04111934326635713</v>
      </c>
      <c r="N21" s="304"/>
      <c r="O21" s="276">
        <v>2016.7539999999997</v>
      </c>
      <c r="P21" s="277"/>
      <c r="Q21" s="294"/>
      <c r="R21" s="277">
        <f t="shared" si="11"/>
        <v>2016.7539999999997</v>
      </c>
      <c r="S21" s="305">
        <f t="shared" si="12"/>
        <v>0.006194809136519806</v>
      </c>
      <c r="T21" s="275"/>
      <c r="U21" s="276">
        <v>1983.489</v>
      </c>
      <c r="V21" s="277"/>
      <c r="W21" s="294"/>
      <c r="X21" s="277">
        <f t="shared" si="13"/>
        <v>1983.489</v>
      </c>
      <c r="Y21" s="280">
        <f t="shared" si="14"/>
        <v>0.016770952599182376</v>
      </c>
    </row>
    <row r="22" spans="1:25" ht="19.5" customHeight="1">
      <c r="A22" s="274" t="s">
        <v>221</v>
      </c>
      <c r="B22" s="275">
        <v>0</v>
      </c>
      <c r="C22" s="276">
        <v>0</v>
      </c>
      <c r="D22" s="277">
        <v>49.088</v>
      </c>
      <c r="E22" s="294">
        <v>219.014</v>
      </c>
      <c r="F22" s="277">
        <f t="shared" si="7"/>
        <v>268.10200000000003</v>
      </c>
      <c r="G22" s="278">
        <f t="shared" si="8"/>
        <v>0.005114702598001531</v>
      </c>
      <c r="H22" s="275"/>
      <c r="I22" s="276"/>
      <c r="J22" s="277">
        <v>56.12</v>
      </c>
      <c r="K22" s="294">
        <v>40.737</v>
      </c>
      <c r="L22" s="277">
        <f t="shared" si="9"/>
        <v>96.857</v>
      </c>
      <c r="M22" s="303">
        <f t="shared" si="10"/>
        <v>1.7680188318861831</v>
      </c>
      <c r="N22" s="304"/>
      <c r="O22" s="276"/>
      <c r="P22" s="277">
        <v>408.07700000000006</v>
      </c>
      <c r="Q22" s="294">
        <v>1322.469</v>
      </c>
      <c r="R22" s="277">
        <f t="shared" si="11"/>
        <v>1730.546</v>
      </c>
      <c r="S22" s="305">
        <f t="shared" si="12"/>
        <v>0.005315671704118502</v>
      </c>
      <c r="T22" s="275"/>
      <c r="U22" s="276"/>
      <c r="V22" s="277">
        <v>56.12</v>
      </c>
      <c r="W22" s="294">
        <v>40.737</v>
      </c>
      <c r="X22" s="277">
        <f t="shared" si="13"/>
        <v>96.857</v>
      </c>
      <c r="Y22" s="280" t="str">
        <f t="shared" si="14"/>
        <v>  *  </v>
      </c>
    </row>
    <row r="23" spans="1:25" ht="19.5" customHeight="1">
      <c r="A23" s="274" t="s">
        <v>218</v>
      </c>
      <c r="B23" s="275">
        <v>0</v>
      </c>
      <c r="C23" s="276">
        <v>0</v>
      </c>
      <c r="D23" s="277">
        <v>190.347</v>
      </c>
      <c r="E23" s="294">
        <v>62.007</v>
      </c>
      <c r="F23" s="277">
        <f>SUM(B23:E23)</f>
        <v>252.354</v>
      </c>
      <c r="G23" s="278">
        <f t="shared" si="8"/>
        <v>0.004814270909639161</v>
      </c>
      <c r="H23" s="275"/>
      <c r="I23" s="276"/>
      <c r="J23" s="277"/>
      <c r="K23" s="294"/>
      <c r="L23" s="277">
        <f>SUM(H23:K23)</f>
        <v>0</v>
      </c>
      <c r="M23" s="303" t="str">
        <f>IF(ISERROR(F23/L23-1),"         /0",(F23/L23-1))</f>
        <v>         /0</v>
      </c>
      <c r="N23" s="304"/>
      <c r="O23" s="276"/>
      <c r="P23" s="277">
        <v>3853.631</v>
      </c>
      <c r="Q23" s="294">
        <v>723.4129999999999</v>
      </c>
      <c r="R23" s="277">
        <f>SUM(N23:Q23)</f>
        <v>4577.044</v>
      </c>
      <c r="S23" s="305">
        <f t="shared" si="12"/>
        <v>0.014059183216918455</v>
      </c>
      <c r="T23" s="275"/>
      <c r="U23" s="276"/>
      <c r="V23" s="277"/>
      <c r="W23" s="294"/>
      <c r="X23" s="277">
        <f>SUM(T23:W23)</f>
        <v>0</v>
      </c>
      <c r="Y23" s="280" t="str">
        <f>IF(ISERROR(R23/X23-1),"         /0",IF(R23/X23&gt;5,"  *  ",(R23/X23-1)))</f>
        <v>         /0</v>
      </c>
    </row>
    <row r="24" spans="1:25" ht="19.5" customHeight="1">
      <c r="A24" s="274" t="s">
        <v>207</v>
      </c>
      <c r="B24" s="275">
        <v>0</v>
      </c>
      <c r="C24" s="276">
        <v>0</v>
      </c>
      <c r="D24" s="277">
        <v>196.902</v>
      </c>
      <c r="E24" s="294">
        <v>0</v>
      </c>
      <c r="F24" s="277">
        <f t="shared" si="7"/>
        <v>196.902</v>
      </c>
      <c r="G24" s="278">
        <f t="shared" si="8"/>
        <v>0.003756388131948651</v>
      </c>
      <c r="H24" s="275"/>
      <c r="I24" s="276"/>
      <c r="J24" s="277">
        <v>240.051</v>
      </c>
      <c r="K24" s="294"/>
      <c r="L24" s="277">
        <f t="shared" si="9"/>
        <v>240.051</v>
      </c>
      <c r="M24" s="303">
        <f t="shared" si="10"/>
        <v>-0.1797493032730545</v>
      </c>
      <c r="N24" s="304"/>
      <c r="O24" s="276"/>
      <c r="P24" s="277">
        <v>1207.562</v>
      </c>
      <c r="Q24" s="294"/>
      <c r="R24" s="277">
        <f t="shared" si="11"/>
        <v>1207.562</v>
      </c>
      <c r="S24" s="305">
        <f t="shared" si="12"/>
        <v>0.00370923578706879</v>
      </c>
      <c r="T24" s="275"/>
      <c r="U24" s="276"/>
      <c r="V24" s="277">
        <v>505.224</v>
      </c>
      <c r="W24" s="294">
        <v>282.454</v>
      </c>
      <c r="X24" s="277">
        <f t="shared" si="13"/>
        <v>787.678</v>
      </c>
      <c r="Y24" s="280">
        <f t="shared" si="14"/>
        <v>0.5330655420108215</v>
      </c>
    </row>
    <row r="25" spans="1:25" ht="19.5" customHeight="1">
      <c r="A25" s="274" t="s">
        <v>213</v>
      </c>
      <c r="B25" s="275">
        <v>141.73499999999999</v>
      </c>
      <c r="C25" s="276">
        <v>0</v>
      </c>
      <c r="D25" s="277">
        <v>0</v>
      </c>
      <c r="E25" s="294">
        <v>0</v>
      </c>
      <c r="F25" s="277">
        <f t="shared" si="7"/>
        <v>141.73499999999999</v>
      </c>
      <c r="G25" s="278">
        <f t="shared" si="8"/>
        <v>0.0027039424276124263</v>
      </c>
      <c r="H25" s="275">
        <v>642.9159999999999</v>
      </c>
      <c r="I25" s="276">
        <v>397.26800000000003</v>
      </c>
      <c r="J25" s="277"/>
      <c r="K25" s="294"/>
      <c r="L25" s="277">
        <f t="shared" si="9"/>
        <v>1040.184</v>
      </c>
      <c r="M25" s="303">
        <f t="shared" si="10"/>
        <v>-0.8637404536120532</v>
      </c>
      <c r="N25" s="304">
        <v>800.306</v>
      </c>
      <c r="O25" s="276">
        <v>87.637</v>
      </c>
      <c r="P25" s="277"/>
      <c r="Q25" s="294"/>
      <c r="R25" s="277">
        <f t="shared" si="11"/>
        <v>887.943</v>
      </c>
      <c r="S25" s="305">
        <f t="shared" si="12"/>
        <v>0.0027274706826458787</v>
      </c>
      <c r="T25" s="275">
        <v>4549.962</v>
      </c>
      <c r="U25" s="276">
        <v>2245.4790000000003</v>
      </c>
      <c r="V25" s="277"/>
      <c r="W25" s="294"/>
      <c r="X25" s="277">
        <f t="shared" si="13"/>
        <v>6795.441000000001</v>
      </c>
      <c r="Y25" s="280">
        <f t="shared" si="14"/>
        <v>-0.8693325422146996</v>
      </c>
    </row>
    <row r="26" spans="1:25" ht="19.5" customHeight="1" thickBot="1">
      <c r="A26" s="274" t="s">
        <v>171</v>
      </c>
      <c r="B26" s="275">
        <v>143.61700000000002</v>
      </c>
      <c r="C26" s="276">
        <v>91.914</v>
      </c>
      <c r="D26" s="277">
        <v>0</v>
      </c>
      <c r="E26" s="294">
        <v>0</v>
      </c>
      <c r="F26" s="277">
        <f t="shared" si="0"/>
        <v>235.531</v>
      </c>
      <c r="G26" s="278">
        <f t="shared" si="1"/>
        <v>0.004493330962133436</v>
      </c>
      <c r="H26" s="275">
        <v>3170.877</v>
      </c>
      <c r="I26" s="276">
        <v>1256.967</v>
      </c>
      <c r="J26" s="277">
        <v>998.6220000000001</v>
      </c>
      <c r="K26" s="294">
        <v>534.1129999999999</v>
      </c>
      <c r="L26" s="277">
        <f t="shared" si="2"/>
        <v>5960.579000000001</v>
      </c>
      <c r="M26" s="303">
        <f>IF(ISERROR(F26/L26-1),"         /0",(F26/L26-1))</f>
        <v>-0.9604852146075071</v>
      </c>
      <c r="N26" s="304">
        <v>4954.345</v>
      </c>
      <c r="O26" s="276">
        <v>2439.156</v>
      </c>
      <c r="P26" s="277">
        <v>5949.2429999999995</v>
      </c>
      <c r="Q26" s="294">
        <v>673.606</v>
      </c>
      <c r="R26" s="277">
        <f t="shared" si="3"/>
        <v>14016.349999999999</v>
      </c>
      <c r="S26" s="305">
        <f t="shared" si="4"/>
        <v>0.04305364612672611</v>
      </c>
      <c r="T26" s="275">
        <v>23132.854</v>
      </c>
      <c r="U26" s="276">
        <v>7026.4479999999985</v>
      </c>
      <c r="V26" s="277">
        <v>8169.55097</v>
      </c>
      <c r="W26" s="294">
        <v>2739.401</v>
      </c>
      <c r="X26" s="277">
        <f t="shared" si="5"/>
        <v>41068.25396999999</v>
      </c>
      <c r="Y26" s="280">
        <f>IF(ISERROR(R26/X26-1),"         /0",IF(R26/X26&gt;5,"  *  ",(R26/X26-1)))</f>
        <v>-0.6587059676255334</v>
      </c>
    </row>
    <row r="27" spans="1:25" s="119" customFormat="1" ht="19.5" customHeight="1">
      <c r="A27" s="126" t="s">
        <v>54</v>
      </c>
      <c r="B27" s="123">
        <f>SUM(B28:B44)</f>
        <v>4174.9529999999995</v>
      </c>
      <c r="C27" s="122">
        <f>SUM(C28:C44)</f>
        <v>4268.3640000000005</v>
      </c>
      <c r="D27" s="121">
        <f>SUM(D28:D44)</f>
        <v>680.565</v>
      </c>
      <c r="E27" s="161">
        <f>SUM(E28:E44)</f>
        <v>265.199</v>
      </c>
      <c r="F27" s="121">
        <f t="shared" si="0"/>
        <v>9389.081</v>
      </c>
      <c r="G27" s="124">
        <f t="shared" si="1"/>
        <v>0.17911972675902008</v>
      </c>
      <c r="H27" s="123">
        <f>SUM(H28:H44)</f>
        <v>3985.493000000001</v>
      </c>
      <c r="I27" s="122">
        <f>SUM(I28:I44)</f>
        <v>4081.34</v>
      </c>
      <c r="J27" s="121">
        <f>SUM(J28:J44)</f>
        <v>112.393</v>
      </c>
      <c r="K27" s="161">
        <f>SUM(K28:K44)</f>
        <v>127.62799999999999</v>
      </c>
      <c r="L27" s="121">
        <f t="shared" si="2"/>
        <v>8306.854000000001</v>
      </c>
      <c r="M27" s="212">
        <f>IF(ISERROR(F27/L27-1),"         /0",(F27/L27-1))</f>
        <v>0.1302812111540661</v>
      </c>
      <c r="N27" s="215">
        <f>SUM(N28:N44)</f>
        <v>21246.506999999998</v>
      </c>
      <c r="O27" s="122">
        <f>SUM(O28:O44)</f>
        <v>23670.227</v>
      </c>
      <c r="P27" s="121">
        <f>SUM(P28:P44)</f>
        <v>3130.509</v>
      </c>
      <c r="Q27" s="161">
        <f>SUM(Q28:Q44)</f>
        <v>1730.4289999999999</v>
      </c>
      <c r="R27" s="121">
        <f t="shared" si="3"/>
        <v>49777.67199999999</v>
      </c>
      <c r="S27" s="227">
        <f t="shared" si="4"/>
        <v>0.1529007391582147</v>
      </c>
      <c r="T27" s="123">
        <f>SUM(T28:T44)</f>
        <v>21628.458000000002</v>
      </c>
      <c r="U27" s="122">
        <f>SUM(U28:U44)</f>
        <v>25165.022999999997</v>
      </c>
      <c r="V27" s="121">
        <f>SUM(V28:V44)</f>
        <v>1211.9299999999998</v>
      </c>
      <c r="W27" s="161">
        <f>SUM(W28:W44)</f>
        <v>665.904</v>
      </c>
      <c r="X27" s="121">
        <f t="shared" si="5"/>
        <v>48671.315</v>
      </c>
      <c r="Y27" s="120">
        <f>IF(ISERROR(R27/X27-1),"         /0",IF(R27/X27&gt;5,"  *  ",(R27/X27-1)))</f>
        <v>0.022731191873488266</v>
      </c>
    </row>
    <row r="28" spans="1:25" ht="19.5" customHeight="1">
      <c r="A28" s="267" t="s">
        <v>175</v>
      </c>
      <c r="B28" s="268">
        <v>1338.14</v>
      </c>
      <c r="C28" s="269">
        <v>1865.996</v>
      </c>
      <c r="D28" s="270">
        <v>0</v>
      </c>
      <c r="E28" s="291">
        <v>0</v>
      </c>
      <c r="F28" s="270">
        <f t="shared" si="0"/>
        <v>3204.1360000000004</v>
      </c>
      <c r="G28" s="271">
        <f t="shared" si="1"/>
        <v>0.06112674550562932</v>
      </c>
      <c r="H28" s="268">
        <v>1224.9630000000002</v>
      </c>
      <c r="I28" s="269">
        <v>1720.155</v>
      </c>
      <c r="J28" s="270"/>
      <c r="K28" s="269"/>
      <c r="L28" s="270">
        <f t="shared" si="2"/>
        <v>2945.1180000000004</v>
      </c>
      <c r="M28" s="300">
        <f>IF(ISERROR(F28/L28-1),"         /0",(F28/L28-1))</f>
        <v>0.08794825877944445</v>
      </c>
      <c r="N28" s="301">
        <v>6180.004</v>
      </c>
      <c r="O28" s="269">
        <v>9849.331</v>
      </c>
      <c r="P28" s="270">
        <v>171.771</v>
      </c>
      <c r="Q28" s="269">
        <v>249.422</v>
      </c>
      <c r="R28" s="270">
        <f t="shared" si="3"/>
        <v>16450.528</v>
      </c>
      <c r="S28" s="302">
        <f t="shared" si="4"/>
        <v>0.05053064536129587</v>
      </c>
      <c r="T28" s="268">
        <v>7204.913000000002</v>
      </c>
      <c r="U28" s="269">
        <v>8689.712000000001</v>
      </c>
      <c r="V28" s="270">
        <v>238.555</v>
      </c>
      <c r="W28" s="291">
        <v>20.285</v>
      </c>
      <c r="X28" s="270">
        <f t="shared" si="5"/>
        <v>16153.465000000004</v>
      </c>
      <c r="Y28" s="273">
        <f>IF(ISERROR(R28/X28-1),"         /0",IF(R28/X28&gt;5,"  *  ",(R28/X28-1)))</f>
        <v>0.01839004820327994</v>
      </c>
    </row>
    <row r="29" spans="1:25" ht="19.5" customHeight="1">
      <c r="A29" s="274" t="s">
        <v>158</v>
      </c>
      <c r="B29" s="275">
        <v>1504.695</v>
      </c>
      <c r="C29" s="276">
        <v>1056.2179999999998</v>
      </c>
      <c r="D29" s="277">
        <v>0</v>
      </c>
      <c r="E29" s="294">
        <v>0</v>
      </c>
      <c r="F29" s="277">
        <f t="shared" si="0"/>
        <v>2560.9129999999996</v>
      </c>
      <c r="G29" s="278">
        <f t="shared" si="1"/>
        <v>0.048855690648916796</v>
      </c>
      <c r="H29" s="275">
        <v>1185.79</v>
      </c>
      <c r="I29" s="276">
        <v>828.1959999999999</v>
      </c>
      <c r="J29" s="277">
        <v>0</v>
      </c>
      <c r="K29" s="276">
        <v>0</v>
      </c>
      <c r="L29" s="277">
        <f t="shared" si="2"/>
        <v>2013.9859999999999</v>
      </c>
      <c r="M29" s="303">
        <f>IF(ISERROR(F29/L29-1),"         /0",(F29/L29-1))</f>
        <v>0.2715644498025307</v>
      </c>
      <c r="N29" s="304">
        <v>7689.7159999999985</v>
      </c>
      <c r="O29" s="276">
        <v>5820.129000000001</v>
      </c>
      <c r="P29" s="277">
        <v>0</v>
      </c>
      <c r="Q29" s="276">
        <v>0</v>
      </c>
      <c r="R29" s="277">
        <f t="shared" si="3"/>
        <v>13509.845</v>
      </c>
      <c r="S29" s="305">
        <f t="shared" si="4"/>
        <v>0.041497828311715966</v>
      </c>
      <c r="T29" s="275">
        <v>6067.653</v>
      </c>
      <c r="U29" s="276">
        <v>5764.700999999999</v>
      </c>
      <c r="V29" s="277">
        <v>0</v>
      </c>
      <c r="W29" s="276">
        <v>0</v>
      </c>
      <c r="X29" s="277">
        <f t="shared" si="5"/>
        <v>11832.354</v>
      </c>
      <c r="Y29" s="280">
        <f>IF(ISERROR(R29/X29-1),"         /0",IF(R29/X29&gt;5,"  *  ",(R29/X29-1)))</f>
        <v>0.14177153590908453</v>
      </c>
    </row>
    <row r="30" spans="1:25" ht="19.5" customHeight="1">
      <c r="A30" s="274" t="s">
        <v>183</v>
      </c>
      <c r="B30" s="275">
        <v>410.09</v>
      </c>
      <c r="C30" s="276">
        <v>186.793</v>
      </c>
      <c r="D30" s="277">
        <v>0</v>
      </c>
      <c r="E30" s="294">
        <v>0</v>
      </c>
      <c r="F30" s="277">
        <f t="shared" si="0"/>
        <v>596.883</v>
      </c>
      <c r="G30" s="278">
        <f t="shared" si="1"/>
        <v>0.011387005806756188</v>
      </c>
      <c r="H30" s="275">
        <v>438.364</v>
      </c>
      <c r="I30" s="276">
        <v>467.936</v>
      </c>
      <c r="J30" s="277"/>
      <c r="K30" s="276"/>
      <c r="L30" s="277">
        <f t="shared" si="2"/>
        <v>906.3</v>
      </c>
      <c r="M30" s="303">
        <f>IF(ISERROR(F30/L30-1),"         /0",(F30/L30-1))</f>
        <v>-0.3414068189341277</v>
      </c>
      <c r="N30" s="304">
        <v>2167.446</v>
      </c>
      <c r="O30" s="276">
        <v>1618.8919999999998</v>
      </c>
      <c r="P30" s="277"/>
      <c r="Q30" s="276"/>
      <c r="R30" s="277">
        <f t="shared" si="3"/>
        <v>3786.3379999999997</v>
      </c>
      <c r="S30" s="305">
        <f t="shared" si="4"/>
        <v>0.011630392817543503</v>
      </c>
      <c r="T30" s="275">
        <v>2446.317</v>
      </c>
      <c r="U30" s="276">
        <v>4206.212</v>
      </c>
      <c r="V30" s="277"/>
      <c r="W30" s="276"/>
      <c r="X30" s="277">
        <f t="shared" si="5"/>
        <v>6652.529</v>
      </c>
      <c r="Y30" s="280">
        <f>IF(ISERROR(R30/X30-1),"         /0",IF(R30/X30&gt;5,"  *  ",(R30/X30-1)))</f>
        <v>-0.43084231575691</v>
      </c>
    </row>
    <row r="31" spans="1:25" ht="19.5" customHeight="1">
      <c r="A31" s="274" t="s">
        <v>190</v>
      </c>
      <c r="B31" s="275">
        <v>319.279</v>
      </c>
      <c r="C31" s="276">
        <v>258.44399999999996</v>
      </c>
      <c r="D31" s="277">
        <v>0</v>
      </c>
      <c r="E31" s="294">
        <v>0</v>
      </c>
      <c r="F31" s="277">
        <f>SUM(B31:E31)</f>
        <v>577.723</v>
      </c>
      <c r="G31" s="278">
        <f>F31/$F$9</f>
        <v>0.011021481857745328</v>
      </c>
      <c r="H31" s="275">
        <v>79.697</v>
      </c>
      <c r="I31" s="276">
        <v>60.626</v>
      </c>
      <c r="J31" s="277"/>
      <c r="K31" s="276"/>
      <c r="L31" s="277">
        <f>SUM(H31:K31)</f>
        <v>140.323</v>
      </c>
      <c r="M31" s="303">
        <f>IF(ISERROR(F31/L31-1),"         /0",(F31/L31-1))</f>
        <v>3.117094132822131</v>
      </c>
      <c r="N31" s="304">
        <v>1439.13</v>
      </c>
      <c r="O31" s="276">
        <v>1327.673</v>
      </c>
      <c r="P31" s="277"/>
      <c r="Q31" s="276"/>
      <c r="R31" s="277">
        <f>SUM(N31:Q31)</f>
        <v>2766.803</v>
      </c>
      <c r="S31" s="305">
        <f>R31/$R$9</f>
        <v>0.008498714520139993</v>
      </c>
      <c r="T31" s="275">
        <v>395.45399999999995</v>
      </c>
      <c r="U31" s="276">
        <v>295.236</v>
      </c>
      <c r="V31" s="277">
        <v>6.735</v>
      </c>
      <c r="W31" s="276">
        <v>22.814</v>
      </c>
      <c r="X31" s="277">
        <f>SUM(T31:W31)</f>
        <v>720.2389999999999</v>
      </c>
      <c r="Y31" s="280">
        <f>IF(ISERROR(R31/X31-1),"         /0",IF(R31/X31&gt;5,"  *  ",(R31/X31-1)))</f>
        <v>2.841506777611321</v>
      </c>
    </row>
    <row r="32" spans="1:25" ht="19.5" customHeight="1">
      <c r="A32" s="274" t="s">
        <v>173</v>
      </c>
      <c r="B32" s="275">
        <v>183.394</v>
      </c>
      <c r="C32" s="276">
        <v>116.9</v>
      </c>
      <c r="D32" s="277">
        <v>84.482</v>
      </c>
      <c r="E32" s="294">
        <v>3.913</v>
      </c>
      <c r="F32" s="277">
        <f>SUM(B32:E32)</f>
        <v>388.68899999999996</v>
      </c>
      <c r="G32" s="278">
        <f>F32/$F$9</f>
        <v>0.007415195105275665</v>
      </c>
      <c r="H32" s="275">
        <v>156.077</v>
      </c>
      <c r="I32" s="276">
        <v>12.952</v>
      </c>
      <c r="J32" s="277"/>
      <c r="K32" s="276"/>
      <c r="L32" s="277">
        <f>SUM(H32:K32)</f>
        <v>169.029</v>
      </c>
      <c r="M32" s="303">
        <f>IF(ISERROR(F32/L32-1),"         /0",(F32/L32-1))</f>
        <v>1.299540315567151</v>
      </c>
      <c r="N32" s="304">
        <v>1002.412</v>
      </c>
      <c r="O32" s="276">
        <v>655.5129999999999</v>
      </c>
      <c r="P32" s="277">
        <v>157.99</v>
      </c>
      <c r="Q32" s="276">
        <v>55.296</v>
      </c>
      <c r="R32" s="277">
        <f>SUM(N32:Q32)</f>
        <v>1871.211</v>
      </c>
      <c r="S32" s="305">
        <f>R32/$R$9</f>
        <v>0.005747748609476596</v>
      </c>
      <c r="T32" s="275">
        <v>788.919</v>
      </c>
      <c r="U32" s="276">
        <v>379.43899999999996</v>
      </c>
      <c r="V32" s="277"/>
      <c r="W32" s="276"/>
      <c r="X32" s="277">
        <f>SUM(T32:W32)</f>
        <v>1168.358</v>
      </c>
      <c r="Y32" s="280">
        <f>IF(ISERROR(R32/X32-1),"         /0",IF(R32/X32&gt;5,"  *  ",(R32/X32-1)))</f>
        <v>0.6015733191367716</v>
      </c>
    </row>
    <row r="33" spans="1:25" ht="19.5" customHeight="1">
      <c r="A33" s="274" t="s">
        <v>180</v>
      </c>
      <c r="B33" s="275">
        <v>115.99100000000001</v>
      </c>
      <c r="C33" s="276">
        <v>254.402</v>
      </c>
      <c r="D33" s="277">
        <v>0</v>
      </c>
      <c r="E33" s="294">
        <v>0</v>
      </c>
      <c r="F33" s="277">
        <f>SUM(B33:E33)</f>
        <v>370.39300000000003</v>
      </c>
      <c r="G33" s="278">
        <f>F33/$F$9</f>
        <v>0.007066154073380955</v>
      </c>
      <c r="H33" s="275">
        <v>105.65299999999999</v>
      </c>
      <c r="I33" s="276">
        <v>193.507</v>
      </c>
      <c r="J33" s="277"/>
      <c r="K33" s="276"/>
      <c r="L33" s="277">
        <f>SUM(H33:K33)</f>
        <v>299.15999999999997</v>
      </c>
      <c r="M33" s="303">
        <f>IF(ISERROR(F33/L33-1),"         /0",(F33/L33-1))</f>
        <v>0.23811004144939196</v>
      </c>
      <c r="N33" s="304">
        <v>623.8000000000001</v>
      </c>
      <c r="O33" s="276">
        <v>1414.517</v>
      </c>
      <c r="P33" s="277">
        <v>0</v>
      </c>
      <c r="Q33" s="276">
        <v>0</v>
      </c>
      <c r="R33" s="277">
        <f>SUM(N33:Q33)</f>
        <v>2038.317</v>
      </c>
      <c r="S33" s="305">
        <f>R33/$R$9</f>
        <v>0.006261043624915901</v>
      </c>
      <c r="T33" s="275">
        <v>483.287</v>
      </c>
      <c r="U33" s="276">
        <v>1202.5020000000002</v>
      </c>
      <c r="V33" s="277"/>
      <c r="W33" s="276"/>
      <c r="X33" s="277">
        <f>SUM(T33:W33)</f>
        <v>1685.7890000000002</v>
      </c>
      <c r="Y33" s="280">
        <f>IF(ISERROR(R33/X33-1),"         /0",IF(R33/X33&gt;5,"  *  ",(R33/X33-1)))</f>
        <v>0.2091175111475989</v>
      </c>
    </row>
    <row r="34" spans="1:25" ht="19.5" customHeight="1">
      <c r="A34" s="274" t="s">
        <v>221</v>
      </c>
      <c r="B34" s="275">
        <v>0</v>
      </c>
      <c r="C34" s="276">
        <v>0</v>
      </c>
      <c r="D34" s="277">
        <v>274.232</v>
      </c>
      <c r="E34" s="294">
        <v>0</v>
      </c>
      <c r="F34" s="277">
        <f>SUM(B34:E34)</f>
        <v>274.232</v>
      </c>
      <c r="G34" s="278">
        <f>F34/$F$9</f>
        <v>0.005231647368744566</v>
      </c>
      <c r="H34" s="275"/>
      <c r="I34" s="276"/>
      <c r="J34" s="277"/>
      <c r="K34" s="276"/>
      <c r="L34" s="277">
        <f>SUM(H34:K34)</f>
        <v>0</v>
      </c>
      <c r="M34" s="303" t="str">
        <f>IF(ISERROR(F34/L34-1),"         /0",(F34/L34-1))</f>
        <v>         /0</v>
      </c>
      <c r="N34" s="304"/>
      <c r="O34" s="276"/>
      <c r="P34" s="277">
        <v>1583.818</v>
      </c>
      <c r="Q34" s="276"/>
      <c r="R34" s="277">
        <f>SUM(N34:Q34)</f>
        <v>1583.818</v>
      </c>
      <c r="S34" s="305">
        <f>R34/$R$9</f>
        <v>0.004864971244378108</v>
      </c>
      <c r="T34" s="275"/>
      <c r="U34" s="276"/>
      <c r="V34" s="277"/>
      <c r="W34" s="276"/>
      <c r="X34" s="277">
        <f>SUM(T34:W34)</f>
        <v>0</v>
      </c>
      <c r="Y34" s="280" t="str">
        <f>IF(ISERROR(R34/X34-1),"         /0",IF(R34/X34&gt;5,"  *  ",(R34/X34-1)))</f>
        <v>         /0</v>
      </c>
    </row>
    <row r="35" spans="1:25" ht="19.5" customHeight="1">
      <c r="A35" s="274" t="s">
        <v>210</v>
      </c>
      <c r="B35" s="275">
        <v>0</v>
      </c>
      <c r="C35" s="276">
        <v>242.13</v>
      </c>
      <c r="D35" s="277">
        <v>0</v>
      </c>
      <c r="E35" s="294">
        <v>0</v>
      </c>
      <c r="F35" s="277">
        <f aca="true" t="shared" si="15" ref="F35:F43">SUM(B35:E35)</f>
        <v>242.13</v>
      </c>
      <c r="G35" s="278">
        <f aca="true" t="shared" si="16" ref="G35:G43">F35/$F$9</f>
        <v>0.004619223057098084</v>
      </c>
      <c r="H35" s="275"/>
      <c r="I35" s="276">
        <v>154.408</v>
      </c>
      <c r="J35" s="277"/>
      <c r="K35" s="276"/>
      <c r="L35" s="277">
        <f aca="true" t="shared" si="17" ref="L35:L43">SUM(H35:K35)</f>
        <v>154.408</v>
      </c>
      <c r="M35" s="303">
        <f aca="true" t="shared" si="18" ref="M35:M43">IF(ISERROR(F35/L35-1),"         /0",(F35/L35-1))</f>
        <v>0.5681182322159475</v>
      </c>
      <c r="N35" s="304"/>
      <c r="O35" s="276">
        <v>1135.214</v>
      </c>
      <c r="P35" s="277"/>
      <c r="Q35" s="276"/>
      <c r="R35" s="277">
        <f aca="true" t="shared" si="19" ref="R35:R43">SUM(N35:Q35)</f>
        <v>1135.214</v>
      </c>
      <c r="S35" s="305">
        <f aca="true" t="shared" si="20" ref="S35:S43">R35/$R$9</f>
        <v>0.003487006377131368</v>
      </c>
      <c r="T35" s="275"/>
      <c r="U35" s="276">
        <v>1160.498</v>
      </c>
      <c r="V35" s="277"/>
      <c r="W35" s="276"/>
      <c r="X35" s="277">
        <f aca="true" t="shared" si="21" ref="X35:X43">SUM(T35:W35)</f>
        <v>1160.498</v>
      </c>
      <c r="Y35" s="280">
        <f aca="true" t="shared" si="22" ref="Y35:Y43">IF(ISERROR(R35/X35-1),"         /0",IF(R35/X35&gt;5,"  *  ",(R35/X35-1)))</f>
        <v>-0.02178719825454256</v>
      </c>
    </row>
    <row r="36" spans="1:25" ht="19.5" customHeight="1">
      <c r="A36" s="274" t="s">
        <v>211</v>
      </c>
      <c r="B36" s="275">
        <v>0</v>
      </c>
      <c r="C36" s="276">
        <v>0</v>
      </c>
      <c r="D36" s="277">
        <v>48.81</v>
      </c>
      <c r="E36" s="294">
        <v>171.137</v>
      </c>
      <c r="F36" s="277">
        <f t="shared" si="15"/>
        <v>219.947</v>
      </c>
      <c r="G36" s="278">
        <f t="shared" si="16"/>
        <v>0.004196027975631075</v>
      </c>
      <c r="H36" s="275"/>
      <c r="I36" s="276"/>
      <c r="J36" s="277"/>
      <c r="K36" s="276">
        <v>19.814</v>
      </c>
      <c r="L36" s="277">
        <f t="shared" si="17"/>
        <v>19.814</v>
      </c>
      <c r="M36" s="303">
        <f t="shared" si="18"/>
        <v>10.100585444635106</v>
      </c>
      <c r="N36" s="304"/>
      <c r="O36" s="276"/>
      <c r="P36" s="277">
        <v>65.37700000000001</v>
      </c>
      <c r="Q36" s="276">
        <v>851.112</v>
      </c>
      <c r="R36" s="277">
        <f t="shared" si="19"/>
        <v>916.489</v>
      </c>
      <c r="S36" s="305">
        <f t="shared" si="20"/>
        <v>0.002815154664733478</v>
      </c>
      <c r="T36" s="275"/>
      <c r="U36" s="276"/>
      <c r="V36" s="277">
        <v>164.51</v>
      </c>
      <c r="W36" s="276">
        <v>145.44200000000004</v>
      </c>
      <c r="X36" s="277">
        <f t="shared" si="21"/>
        <v>309.952</v>
      </c>
      <c r="Y36" s="280">
        <f t="shared" si="22"/>
        <v>1.9568739675820774</v>
      </c>
    </row>
    <row r="37" spans="1:25" ht="19.5" customHeight="1">
      <c r="A37" s="274" t="s">
        <v>207</v>
      </c>
      <c r="B37" s="275">
        <v>0</v>
      </c>
      <c r="C37" s="276">
        <v>0</v>
      </c>
      <c r="D37" s="277">
        <v>174.754</v>
      </c>
      <c r="E37" s="294">
        <v>40.374</v>
      </c>
      <c r="F37" s="277">
        <f t="shared" si="15"/>
        <v>215.128</v>
      </c>
      <c r="G37" s="278">
        <f t="shared" si="16"/>
        <v>0.004104093742317749</v>
      </c>
      <c r="H37" s="275">
        <v>0</v>
      </c>
      <c r="I37" s="276">
        <v>0.6</v>
      </c>
      <c r="J37" s="277">
        <v>112.143</v>
      </c>
      <c r="K37" s="276">
        <v>80.94</v>
      </c>
      <c r="L37" s="277">
        <f t="shared" si="17"/>
        <v>193.683</v>
      </c>
      <c r="M37" s="303">
        <f t="shared" si="18"/>
        <v>0.11072215940480068</v>
      </c>
      <c r="N37" s="304">
        <v>0.3</v>
      </c>
      <c r="O37" s="276">
        <v>0</v>
      </c>
      <c r="P37" s="277">
        <v>886.943</v>
      </c>
      <c r="Q37" s="276">
        <v>202.867</v>
      </c>
      <c r="R37" s="277">
        <f t="shared" si="19"/>
        <v>1090.11</v>
      </c>
      <c r="S37" s="305">
        <f t="shared" si="20"/>
        <v>0.003348461630824387</v>
      </c>
      <c r="T37" s="275">
        <v>0.28</v>
      </c>
      <c r="U37" s="276">
        <v>0.6</v>
      </c>
      <c r="V37" s="277">
        <v>594.337</v>
      </c>
      <c r="W37" s="276">
        <v>175.05599999999998</v>
      </c>
      <c r="X37" s="277">
        <f t="shared" si="21"/>
        <v>770.2729999999999</v>
      </c>
      <c r="Y37" s="280">
        <f t="shared" si="22"/>
        <v>0.41522551095520677</v>
      </c>
    </row>
    <row r="38" spans="1:25" ht="19.5" customHeight="1">
      <c r="A38" s="274" t="s">
        <v>174</v>
      </c>
      <c r="B38" s="275">
        <v>64.504</v>
      </c>
      <c r="C38" s="276">
        <v>94.429</v>
      </c>
      <c r="D38" s="277">
        <v>0</v>
      </c>
      <c r="E38" s="294">
        <v>0</v>
      </c>
      <c r="F38" s="277">
        <f t="shared" si="15"/>
        <v>158.933</v>
      </c>
      <c r="G38" s="278">
        <f t="shared" si="16"/>
        <v>0.003032036419005368</v>
      </c>
      <c r="H38" s="275">
        <v>29.59</v>
      </c>
      <c r="I38" s="276">
        <v>45.449</v>
      </c>
      <c r="J38" s="277"/>
      <c r="K38" s="276"/>
      <c r="L38" s="277">
        <f t="shared" si="17"/>
        <v>75.039</v>
      </c>
      <c r="M38" s="303">
        <f t="shared" si="18"/>
        <v>1.118005303908634</v>
      </c>
      <c r="N38" s="304">
        <v>416.0069999999999</v>
      </c>
      <c r="O38" s="276">
        <v>440.08</v>
      </c>
      <c r="P38" s="277"/>
      <c r="Q38" s="276"/>
      <c r="R38" s="277">
        <f t="shared" si="19"/>
        <v>856.0869999999999</v>
      </c>
      <c r="S38" s="305">
        <f t="shared" si="20"/>
        <v>0.002629619462391462</v>
      </c>
      <c r="T38" s="275">
        <v>73.046</v>
      </c>
      <c r="U38" s="276">
        <v>71.2</v>
      </c>
      <c r="V38" s="277"/>
      <c r="W38" s="276"/>
      <c r="X38" s="277">
        <f t="shared" si="21"/>
        <v>144.246</v>
      </c>
      <c r="Y38" s="280" t="str">
        <f t="shared" si="22"/>
        <v>  *  </v>
      </c>
    </row>
    <row r="39" spans="1:25" ht="19.5" customHeight="1">
      <c r="A39" s="274" t="s">
        <v>203</v>
      </c>
      <c r="B39" s="275">
        <v>52.233</v>
      </c>
      <c r="C39" s="276">
        <v>36.441</v>
      </c>
      <c r="D39" s="277">
        <v>0</v>
      </c>
      <c r="E39" s="294">
        <v>0</v>
      </c>
      <c r="F39" s="277">
        <f t="shared" si="15"/>
        <v>88.674</v>
      </c>
      <c r="G39" s="278">
        <f t="shared" si="16"/>
        <v>0.0016916738337468117</v>
      </c>
      <c r="H39" s="275">
        <v>87.405</v>
      </c>
      <c r="I39" s="276">
        <v>53.617</v>
      </c>
      <c r="J39" s="277"/>
      <c r="K39" s="276"/>
      <c r="L39" s="277">
        <f t="shared" si="17"/>
        <v>141.022</v>
      </c>
      <c r="M39" s="303">
        <f t="shared" si="18"/>
        <v>-0.3712044929159989</v>
      </c>
      <c r="N39" s="304">
        <v>240.69400000000002</v>
      </c>
      <c r="O39" s="276">
        <v>231.77100000000002</v>
      </c>
      <c r="P39" s="277"/>
      <c r="Q39" s="276"/>
      <c r="R39" s="277">
        <f t="shared" si="19"/>
        <v>472.46500000000003</v>
      </c>
      <c r="S39" s="305">
        <f t="shared" si="20"/>
        <v>0.0014512580605695244</v>
      </c>
      <c r="T39" s="275">
        <v>472.506</v>
      </c>
      <c r="U39" s="276">
        <v>354.497</v>
      </c>
      <c r="V39" s="277"/>
      <c r="W39" s="276"/>
      <c r="X39" s="277">
        <f t="shared" si="21"/>
        <v>827.0029999999999</v>
      </c>
      <c r="Y39" s="280">
        <f t="shared" si="22"/>
        <v>-0.4287021933414993</v>
      </c>
    </row>
    <row r="40" spans="1:25" ht="19.5" customHeight="1">
      <c r="A40" s="274" t="s">
        <v>189</v>
      </c>
      <c r="B40" s="275">
        <v>67.682</v>
      </c>
      <c r="C40" s="276">
        <v>20.702</v>
      </c>
      <c r="D40" s="277">
        <v>0</v>
      </c>
      <c r="E40" s="294">
        <v>0</v>
      </c>
      <c r="F40" s="277">
        <f t="shared" si="15"/>
        <v>88.384</v>
      </c>
      <c r="G40" s="278">
        <f t="shared" si="16"/>
        <v>0.0016861413731406973</v>
      </c>
      <c r="H40" s="275">
        <v>23.929</v>
      </c>
      <c r="I40" s="276">
        <v>6.211</v>
      </c>
      <c r="J40" s="277"/>
      <c r="K40" s="276"/>
      <c r="L40" s="277">
        <f t="shared" si="17"/>
        <v>30.14</v>
      </c>
      <c r="M40" s="303">
        <f t="shared" si="18"/>
        <v>1.9324485733244856</v>
      </c>
      <c r="N40" s="304">
        <v>240.25400000000002</v>
      </c>
      <c r="O40" s="276">
        <v>71.70700000000001</v>
      </c>
      <c r="P40" s="277"/>
      <c r="Q40" s="276"/>
      <c r="R40" s="277">
        <f t="shared" si="19"/>
        <v>311.961</v>
      </c>
      <c r="S40" s="305">
        <f t="shared" si="20"/>
        <v>0.0009582422313469344</v>
      </c>
      <c r="T40" s="275">
        <v>258.055</v>
      </c>
      <c r="U40" s="276">
        <v>92.35900000000001</v>
      </c>
      <c r="V40" s="277"/>
      <c r="W40" s="276">
        <v>0</v>
      </c>
      <c r="X40" s="277">
        <f t="shared" si="21"/>
        <v>350.414</v>
      </c>
      <c r="Y40" s="280">
        <f t="shared" si="22"/>
        <v>-0.10973591237793001</v>
      </c>
    </row>
    <row r="41" spans="1:25" ht="19.5" customHeight="1">
      <c r="A41" s="274" t="s">
        <v>223</v>
      </c>
      <c r="B41" s="275">
        <v>57.592999999999996</v>
      </c>
      <c r="C41" s="276">
        <v>29.18</v>
      </c>
      <c r="D41" s="277">
        <v>0</v>
      </c>
      <c r="E41" s="294">
        <v>0</v>
      </c>
      <c r="F41" s="277">
        <f t="shared" si="15"/>
        <v>86.773</v>
      </c>
      <c r="G41" s="278">
        <f t="shared" si="16"/>
        <v>0.0016554076006012142</v>
      </c>
      <c r="H41" s="275">
        <v>196.032</v>
      </c>
      <c r="I41" s="276">
        <v>127.52000000000001</v>
      </c>
      <c r="J41" s="277"/>
      <c r="K41" s="276"/>
      <c r="L41" s="277">
        <f t="shared" si="17"/>
        <v>323.552</v>
      </c>
      <c r="M41" s="303">
        <f t="shared" si="18"/>
        <v>-0.7318112699040649</v>
      </c>
      <c r="N41" s="304">
        <v>834.5649999999999</v>
      </c>
      <c r="O41" s="276">
        <v>423.971</v>
      </c>
      <c r="P41" s="277"/>
      <c r="Q41" s="276"/>
      <c r="R41" s="277">
        <f t="shared" si="19"/>
        <v>1258.536</v>
      </c>
      <c r="S41" s="305">
        <f t="shared" si="20"/>
        <v>0.00386581125483777</v>
      </c>
      <c r="T41" s="275">
        <v>1188.8419999999999</v>
      </c>
      <c r="U41" s="276">
        <v>689.0360000000001</v>
      </c>
      <c r="V41" s="277"/>
      <c r="W41" s="276"/>
      <c r="X41" s="277">
        <f t="shared" si="21"/>
        <v>1877.878</v>
      </c>
      <c r="Y41" s="280">
        <f t="shared" si="22"/>
        <v>-0.32980949774159973</v>
      </c>
    </row>
    <row r="42" spans="1:25" ht="19.5" customHeight="1">
      <c r="A42" s="274" t="s">
        <v>209</v>
      </c>
      <c r="B42" s="275">
        <v>0</v>
      </c>
      <c r="C42" s="276">
        <v>0</v>
      </c>
      <c r="D42" s="277">
        <v>67.399</v>
      </c>
      <c r="E42" s="294">
        <v>0</v>
      </c>
      <c r="F42" s="277">
        <f t="shared" si="15"/>
        <v>67.399</v>
      </c>
      <c r="G42" s="278">
        <f t="shared" si="16"/>
        <v>0.0012858010772120504</v>
      </c>
      <c r="H42" s="275"/>
      <c r="I42" s="276"/>
      <c r="J42" s="277"/>
      <c r="K42" s="276"/>
      <c r="L42" s="277">
        <f t="shared" si="17"/>
        <v>0</v>
      </c>
      <c r="M42" s="303" t="str">
        <f t="shared" si="18"/>
        <v>         /0</v>
      </c>
      <c r="N42" s="304"/>
      <c r="O42" s="276"/>
      <c r="P42" s="277">
        <v>67.399</v>
      </c>
      <c r="Q42" s="276"/>
      <c r="R42" s="277">
        <f t="shared" si="19"/>
        <v>67.399</v>
      </c>
      <c r="S42" s="305">
        <f t="shared" si="20"/>
        <v>0.0002070276994577913</v>
      </c>
      <c r="T42" s="275"/>
      <c r="U42" s="276"/>
      <c r="V42" s="277"/>
      <c r="W42" s="276">
        <v>99.516</v>
      </c>
      <c r="X42" s="277">
        <f t="shared" si="21"/>
        <v>99.516</v>
      </c>
      <c r="Y42" s="280">
        <f t="shared" si="22"/>
        <v>-0.3227320229912778</v>
      </c>
    </row>
    <row r="43" spans="1:25" ht="19.5" customHeight="1">
      <c r="A43" s="274" t="s">
        <v>191</v>
      </c>
      <c r="B43" s="275">
        <v>44.30700000000001</v>
      </c>
      <c r="C43" s="276">
        <v>16.788</v>
      </c>
      <c r="D43" s="277">
        <v>0</v>
      </c>
      <c r="E43" s="294">
        <v>0</v>
      </c>
      <c r="F43" s="277">
        <f t="shared" si="15"/>
        <v>61.09500000000001</v>
      </c>
      <c r="G43" s="278">
        <f t="shared" si="16"/>
        <v>0.0011655368301053462</v>
      </c>
      <c r="H43" s="275">
        <v>136.256</v>
      </c>
      <c r="I43" s="276">
        <v>57.595</v>
      </c>
      <c r="J43" s="277"/>
      <c r="K43" s="276"/>
      <c r="L43" s="277">
        <f t="shared" si="17"/>
        <v>193.851</v>
      </c>
      <c r="M43" s="303">
        <f t="shared" si="18"/>
        <v>-0.6848352600708791</v>
      </c>
      <c r="N43" s="304">
        <v>201.811</v>
      </c>
      <c r="O43" s="276">
        <v>82.548</v>
      </c>
      <c r="P43" s="277"/>
      <c r="Q43" s="276"/>
      <c r="R43" s="277">
        <f t="shared" si="19"/>
        <v>284.35900000000004</v>
      </c>
      <c r="S43" s="305">
        <f t="shared" si="20"/>
        <v>0.0008734579087244334</v>
      </c>
      <c r="T43" s="275">
        <v>611.6299999999999</v>
      </c>
      <c r="U43" s="276">
        <v>342.03499999999997</v>
      </c>
      <c r="V43" s="277"/>
      <c r="W43" s="276"/>
      <c r="X43" s="277">
        <f t="shared" si="21"/>
        <v>953.6649999999998</v>
      </c>
      <c r="Y43" s="280">
        <f t="shared" si="22"/>
        <v>-0.7018250643569806</v>
      </c>
    </row>
    <row r="44" spans="1:25" ht="19.5" customHeight="1" thickBot="1">
      <c r="A44" s="274" t="s">
        <v>171</v>
      </c>
      <c r="B44" s="275">
        <v>17.045</v>
      </c>
      <c r="C44" s="276">
        <v>89.941</v>
      </c>
      <c r="D44" s="277">
        <v>30.887999999999998</v>
      </c>
      <c r="E44" s="294">
        <v>49.775</v>
      </c>
      <c r="F44" s="277">
        <f>SUM(B44:E44)</f>
        <v>187.649</v>
      </c>
      <c r="G44" s="278">
        <f>F44/$F$9</f>
        <v>0.0035798644837128748</v>
      </c>
      <c r="H44" s="275">
        <v>321.73699999999997</v>
      </c>
      <c r="I44" s="276">
        <v>352.568</v>
      </c>
      <c r="J44" s="277">
        <v>0.25</v>
      </c>
      <c r="K44" s="276">
        <v>26.874</v>
      </c>
      <c r="L44" s="277">
        <f>SUM(H44:K44)</f>
        <v>701.429</v>
      </c>
      <c r="M44" s="303">
        <f>IF(ISERROR(F44/L44-1),"         /0",(F44/L44-1))</f>
        <v>-0.7324761308699812</v>
      </c>
      <c r="N44" s="304">
        <v>210.368</v>
      </c>
      <c r="O44" s="276">
        <v>598.881</v>
      </c>
      <c r="P44" s="277">
        <v>197.21100000000004</v>
      </c>
      <c r="Q44" s="276">
        <v>371.7319999999999</v>
      </c>
      <c r="R44" s="277">
        <f>SUM(N44:Q44)</f>
        <v>1378.192</v>
      </c>
      <c r="S44" s="305">
        <f>R44/$R$9</f>
        <v>0.0042333553787316175</v>
      </c>
      <c r="T44" s="275">
        <v>1637.5560000000003</v>
      </c>
      <c r="U44" s="276">
        <v>1916.9959999999999</v>
      </c>
      <c r="V44" s="277">
        <v>207.793</v>
      </c>
      <c r="W44" s="276">
        <v>202.791</v>
      </c>
      <c r="X44" s="277">
        <f>SUM(T44:W44)</f>
        <v>3965.1360000000004</v>
      </c>
      <c r="Y44" s="280">
        <f>IF(ISERROR(R44/X44-1),"         /0",IF(R44/X44&gt;5,"  *  ",(R44/X44-1)))</f>
        <v>-0.6524225146375813</v>
      </c>
    </row>
    <row r="45" spans="1:25" s="119" customFormat="1" ht="19.5" customHeight="1">
      <c r="A45" s="126" t="s">
        <v>53</v>
      </c>
      <c r="B45" s="123">
        <f>SUM(B46:B55)</f>
        <v>2574.514</v>
      </c>
      <c r="C45" s="122">
        <f>SUM(C46:C55)</f>
        <v>2737.368</v>
      </c>
      <c r="D45" s="121">
        <f>SUM(D46:D55)</f>
        <v>541.015</v>
      </c>
      <c r="E45" s="122">
        <f>SUM(E46:E55)</f>
        <v>603.559</v>
      </c>
      <c r="F45" s="121">
        <f>SUM(B45:E45)</f>
        <v>6456.456</v>
      </c>
      <c r="G45" s="124">
        <f>F45/$F$9</f>
        <v>0.1231727188796897</v>
      </c>
      <c r="H45" s="123">
        <f>SUM(H46:H55)</f>
        <v>1021.0409999999999</v>
      </c>
      <c r="I45" s="122">
        <f>SUM(I46:I55)</f>
        <v>2065.559</v>
      </c>
      <c r="J45" s="121">
        <f>SUM(J46:J55)</f>
        <v>0</v>
      </c>
      <c r="K45" s="122">
        <f>SUM(K46:K55)</f>
        <v>0</v>
      </c>
      <c r="L45" s="121">
        <f>SUM(H45:K45)</f>
        <v>3086.6000000000004</v>
      </c>
      <c r="M45" s="212">
        <f>IF(ISERROR(F45/L45-1),"         /0",(F45/L45-1))</f>
        <v>1.091769584656256</v>
      </c>
      <c r="N45" s="215">
        <f>SUM(N46:N55)</f>
        <v>15440.073000000002</v>
      </c>
      <c r="O45" s="122">
        <f>SUM(O46:O55)</f>
        <v>15599.918</v>
      </c>
      <c r="P45" s="121">
        <f>SUM(P46:P55)</f>
        <v>3497.127</v>
      </c>
      <c r="Q45" s="122">
        <f>SUM(Q46:Q55)</f>
        <v>2734.3920000000003</v>
      </c>
      <c r="R45" s="121">
        <f>SUM(N45:Q45)</f>
        <v>37271.51</v>
      </c>
      <c r="S45" s="227">
        <f>R45/$R$9</f>
        <v>0.11448589698093538</v>
      </c>
      <c r="T45" s="123">
        <f>SUM(T46:T55)</f>
        <v>8002.851999999998</v>
      </c>
      <c r="U45" s="122">
        <f>SUM(U46:U55)</f>
        <v>10426.713</v>
      </c>
      <c r="V45" s="121">
        <f>SUM(V46:V55)</f>
        <v>97.468</v>
      </c>
      <c r="W45" s="122">
        <f>SUM(W46:W55)</f>
        <v>12.109</v>
      </c>
      <c r="X45" s="121">
        <f>SUM(T45:W45)</f>
        <v>18539.142</v>
      </c>
      <c r="Y45" s="120">
        <f>IF(ISERROR(R45/X45-1),"         /0",IF(R45/X45&gt;5,"  *  ",(R45/X45-1)))</f>
        <v>1.0104225966875924</v>
      </c>
    </row>
    <row r="46" spans="1:25" ht="19.5" customHeight="1">
      <c r="A46" s="267" t="s">
        <v>158</v>
      </c>
      <c r="B46" s="268">
        <v>608.4229999999999</v>
      </c>
      <c r="C46" s="269">
        <v>1144.825</v>
      </c>
      <c r="D46" s="270">
        <v>0</v>
      </c>
      <c r="E46" s="269">
        <v>0</v>
      </c>
      <c r="F46" s="270">
        <f>SUM(B46:E46)</f>
        <v>1753.248</v>
      </c>
      <c r="G46" s="271">
        <f>F46/$F$9</f>
        <v>0.03344750169913312</v>
      </c>
      <c r="H46" s="268">
        <v>173.189</v>
      </c>
      <c r="I46" s="269">
        <v>869.8040000000001</v>
      </c>
      <c r="J46" s="270">
        <v>0</v>
      </c>
      <c r="K46" s="269"/>
      <c r="L46" s="270">
        <f>SUM(H46:K46)</f>
        <v>1042.9930000000002</v>
      </c>
      <c r="M46" s="300">
        <f>IF(ISERROR(F46/L46-1),"         /0",(F46/L46-1))</f>
        <v>0.6809777246827158</v>
      </c>
      <c r="N46" s="301">
        <v>3161.758</v>
      </c>
      <c r="O46" s="269">
        <v>6482.582999999999</v>
      </c>
      <c r="P46" s="270">
        <v>0</v>
      </c>
      <c r="Q46" s="269">
        <v>0</v>
      </c>
      <c r="R46" s="270">
        <f>SUM(N46:Q46)</f>
        <v>9644.340999999999</v>
      </c>
      <c r="S46" s="302">
        <f>R46/$R$9</f>
        <v>0.029624263416615292</v>
      </c>
      <c r="T46" s="268">
        <v>1698.8119999999997</v>
      </c>
      <c r="U46" s="269">
        <v>3615.722999999999</v>
      </c>
      <c r="V46" s="270">
        <v>0</v>
      </c>
      <c r="W46" s="269">
        <v>0</v>
      </c>
      <c r="X46" s="270">
        <f>SUM(T46:W46)</f>
        <v>5314.534999999999</v>
      </c>
      <c r="Y46" s="273">
        <f>IF(ISERROR(R46/X46-1),"         /0",IF(R46/X46&gt;5,"  *  ",(R46/X46-1)))</f>
        <v>0.8147102239424522</v>
      </c>
    </row>
    <row r="47" spans="1:25" ht="19.5" customHeight="1">
      <c r="A47" s="274" t="s">
        <v>213</v>
      </c>
      <c r="B47" s="275">
        <v>808.1469999999999</v>
      </c>
      <c r="C47" s="276">
        <v>348.03</v>
      </c>
      <c r="D47" s="277">
        <v>0</v>
      </c>
      <c r="E47" s="276">
        <v>0</v>
      </c>
      <c r="F47" s="277">
        <f>SUM(B47:E47)</f>
        <v>1156.177</v>
      </c>
      <c r="G47" s="278">
        <f>F47/$F$9</f>
        <v>0.022056909331708136</v>
      </c>
      <c r="H47" s="275"/>
      <c r="I47" s="276"/>
      <c r="J47" s="277"/>
      <c r="K47" s="276"/>
      <c r="L47" s="277">
        <f>SUM(H47:K47)</f>
        <v>0</v>
      </c>
      <c r="M47" s="303" t="str">
        <f>IF(ISERROR(F47/L47-1),"         /0",(F47/L47-1))</f>
        <v>         /0</v>
      </c>
      <c r="N47" s="304">
        <v>4766.808</v>
      </c>
      <c r="O47" s="276">
        <v>1871.506</v>
      </c>
      <c r="P47" s="277">
        <v>124.643</v>
      </c>
      <c r="Q47" s="276">
        <v>40.074</v>
      </c>
      <c r="R47" s="277">
        <f>SUM(N47:Q47)</f>
        <v>6803.031</v>
      </c>
      <c r="S47" s="305">
        <f>R47/$R$9</f>
        <v>0.020896687744180735</v>
      </c>
      <c r="T47" s="275"/>
      <c r="U47" s="276"/>
      <c r="V47" s="277"/>
      <c r="W47" s="276"/>
      <c r="X47" s="277">
        <f>SUM(T47:W47)</f>
        <v>0</v>
      </c>
      <c r="Y47" s="280" t="str">
        <f>IF(ISERROR(R47/X47-1),"         /0",IF(R47/X47&gt;5,"  *  ",(R47/X47-1)))</f>
        <v>         /0</v>
      </c>
    </row>
    <row r="48" spans="1:25" ht="19.5" customHeight="1">
      <c r="A48" s="274" t="s">
        <v>216</v>
      </c>
      <c r="B48" s="275">
        <v>0</v>
      </c>
      <c r="C48" s="276">
        <v>0</v>
      </c>
      <c r="D48" s="277">
        <v>541.015</v>
      </c>
      <c r="E48" s="276">
        <v>603.559</v>
      </c>
      <c r="F48" s="277">
        <f>SUM(B48:E48)</f>
        <v>1144.574</v>
      </c>
      <c r="G48" s="278">
        <f>F48/$F$9</f>
        <v>0.02183555367511247</v>
      </c>
      <c r="H48" s="275"/>
      <c r="I48" s="276"/>
      <c r="J48" s="277"/>
      <c r="K48" s="276"/>
      <c r="L48" s="277">
        <f>SUM(H48:K48)</f>
        <v>0</v>
      </c>
      <c r="M48" s="303" t="str">
        <f>IF(ISERROR(F48/L48-1),"         /0",(F48/L48-1))</f>
        <v>         /0</v>
      </c>
      <c r="N48" s="304"/>
      <c r="O48" s="276"/>
      <c r="P48" s="277">
        <v>3372.484</v>
      </c>
      <c r="Q48" s="276">
        <v>2694.318</v>
      </c>
      <c r="R48" s="277">
        <f>SUM(N48:Q48)</f>
        <v>6066.802</v>
      </c>
      <c r="S48" s="305">
        <f>R48/$R$9</f>
        <v>0.01863523288366188</v>
      </c>
      <c r="T48" s="275"/>
      <c r="U48" s="276"/>
      <c r="V48" s="277"/>
      <c r="W48" s="276"/>
      <c r="X48" s="277">
        <f>SUM(T48:W48)</f>
        <v>0</v>
      </c>
      <c r="Y48" s="280" t="str">
        <f>IF(ISERROR(R48/X48-1),"         /0",IF(R48/X48&gt;5,"  *  ",(R48/X48-1)))</f>
        <v>         /0</v>
      </c>
    </row>
    <row r="49" spans="1:25" ht="19.5" customHeight="1">
      <c r="A49" s="274" t="s">
        <v>219</v>
      </c>
      <c r="B49" s="275">
        <v>751.598</v>
      </c>
      <c r="C49" s="276">
        <v>50.969</v>
      </c>
      <c r="D49" s="277">
        <v>0</v>
      </c>
      <c r="E49" s="276">
        <v>0</v>
      </c>
      <c r="F49" s="277">
        <f>SUM(B49:E49)</f>
        <v>802.567</v>
      </c>
      <c r="G49" s="278">
        <f>F49/$F$9</f>
        <v>0.015310932107818271</v>
      </c>
      <c r="H49" s="275">
        <v>470.578</v>
      </c>
      <c r="I49" s="276">
        <v>175.827</v>
      </c>
      <c r="J49" s="277"/>
      <c r="K49" s="276"/>
      <c r="L49" s="277">
        <f>SUM(H49:K49)</f>
        <v>646.405</v>
      </c>
      <c r="M49" s="303">
        <f>IF(ISERROR(F49/L49-1),"         /0",(F49/L49-1))</f>
        <v>0.24158538377642502</v>
      </c>
      <c r="N49" s="304">
        <v>4572.743</v>
      </c>
      <c r="O49" s="276">
        <v>418.239</v>
      </c>
      <c r="P49" s="277"/>
      <c r="Q49" s="276"/>
      <c r="R49" s="277">
        <f>SUM(N49:Q49)</f>
        <v>4990.982</v>
      </c>
      <c r="S49" s="305">
        <f>R49/$R$9</f>
        <v>0.015330665462325052</v>
      </c>
      <c r="T49" s="275">
        <v>3362.522</v>
      </c>
      <c r="U49" s="276">
        <v>705.9939999999999</v>
      </c>
      <c r="V49" s="277">
        <v>96.968</v>
      </c>
      <c r="W49" s="276">
        <v>11.984</v>
      </c>
      <c r="X49" s="277">
        <f>SUM(T49:W49)</f>
        <v>4177.468</v>
      </c>
      <c r="Y49" s="280">
        <f>IF(ISERROR(R49/X49-1),"         /0",IF(R49/X49&gt;5,"  *  ",(R49/X49-1)))</f>
        <v>0.19473853539991204</v>
      </c>
    </row>
    <row r="50" spans="1:25" ht="19.5" customHeight="1">
      <c r="A50" s="274" t="s">
        <v>186</v>
      </c>
      <c r="B50" s="275">
        <v>175.021</v>
      </c>
      <c r="C50" s="276">
        <v>362.359</v>
      </c>
      <c r="D50" s="277">
        <v>0</v>
      </c>
      <c r="E50" s="276">
        <v>0</v>
      </c>
      <c r="F50" s="277">
        <f>SUM(B50:E50)</f>
        <v>537.38</v>
      </c>
      <c r="G50" s="278">
        <f>F50/$F$9</f>
        <v>0.010251840277633371</v>
      </c>
      <c r="H50" s="275">
        <v>191.243</v>
      </c>
      <c r="I50" s="276">
        <v>395.914</v>
      </c>
      <c r="J50" s="277"/>
      <c r="K50" s="276"/>
      <c r="L50" s="277">
        <f>SUM(H50:K50)</f>
        <v>587.1569999999999</v>
      </c>
      <c r="M50" s="303">
        <f>IF(ISERROR(F50/L50-1),"         /0",(F50/L50-1))</f>
        <v>-0.08477630344183917</v>
      </c>
      <c r="N50" s="304">
        <v>1178.0899999999997</v>
      </c>
      <c r="O50" s="276">
        <v>2081.855</v>
      </c>
      <c r="P50" s="277"/>
      <c r="Q50" s="276"/>
      <c r="R50" s="277">
        <f>SUM(N50:Q50)</f>
        <v>3259.9449999999997</v>
      </c>
      <c r="S50" s="305">
        <f>R50/$R$9</f>
        <v>0.010013485566683918</v>
      </c>
      <c r="T50" s="275">
        <v>1220.5300000000002</v>
      </c>
      <c r="U50" s="276">
        <v>2425.117</v>
      </c>
      <c r="V50" s="277"/>
      <c r="W50" s="276"/>
      <c r="X50" s="277">
        <f>SUM(T50:W50)</f>
        <v>3645.6470000000004</v>
      </c>
      <c r="Y50" s="280">
        <f>IF(ISERROR(R50/X50-1),"         /0",IF(R50/X50&gt;5,"  *  ",(R50/X50-1)))</f>
        <v>-0.10579795575380735</v>
      </c>
    </row>
    <row r="51" spans="1:25" ht="19.5" customHeight="1">
      <c r="A51" s="274" t="s">
        <v>198</v>
      </c>
      <c r="B51" s="275">
        <v>29.545</v>
      </c>
      <c r="C51" s="276">
        <v>333.061</v>
      </c>
      <c r="D51" s="277">
        <v>0</v>
      </c>
      <c r="E51" s="276">
        <v>0</v>
      </c>
      <c r="F51" s="277">
        <f>SUM(B51:E51)</f>
        <v>362.606</v>
      </c>
      <c r="G51" s="278">
        <f>F51/$F$9</f>
        <v>0.006917597967381604</v>
      </c>
      <c r="H51" s="275">
        <v>54.841</v>
      </c>
      <c r="I51" s="276">
        <v>314.144</v>
      </c>
      <c r="J51" s="277"/>
      <c r="K51" s="276"/>
      <c r="L51" s="277">
        <f>SUM(H51:K51)</f>
        <v>368.985</v>
      </c>
      <c r="M51" s="303">
        <f>IF(ISERROR(F51/L51-1),"         /0",(F51/L51-1))</f>
        <v>-0.017287965635459535</v>
      </c>
      <c r="N51" s="304">
        <v>238.15699999999998</v>
      </c>
      <c r="O51" s="276">
        <v>1799.0569999999998</v>
      </c>
      <c r="P51" s="277"/>
      <c r="Q51" s="276"/>
      <c r="R51" s="277">
        <f>SUM(N51:Q51)</f>
        <v>2037.2139999999997</v>
      </c>
      <c r="S51" s="305">
        <f>R51/$R$9</f>
        <v>0.006257655569418015</v>
      </c>
      <c r="T51" s="275">
        <v>448.44399999999996</v>
      </c>
      <c r="U51" s="276">
        <v>1641.504</v>
      </c>
      <c r="V51" s="277"/>
      <c r="W51" s="276"/>
      <c r="X51" s="277">
        <f>SUM(T51:W51)</f>
        <v>2089.948</v>
      </c>
      <c r="Y51" s="280">
        <f>IF(ISERROR(R51/X51-1),"         /0",IF(R51/X51&gt;5,"  *  ",(R51/X51-1)))</f>
        <v>-0.025232206734330354</v>
      </c>
    </row>
    <row r="52" spans="1:25" ht="19.5" customHeight="1">
      <c r="A52" s="274" t="s">
        <v>197</v>
      </c>
      <c r="B52" s="275">
        <v>65.729</v>
      </c>
      <c r="C52" s="276">
        <v>222.594</v>
      </c>
      <c r="D52" s="277">
        <v>0</v>
      </c>
      <c r="E52" s="276">
        <v>0</v>
      </c>
      <c r="F52" s="277">
        <f>SUM(B52:E52)</f>
        <v>288.323</v>
      </c>
      <c r="G52" s="278">
        <f>F52/$F$9</f>
        <v>0.00550046772185062</v>
      </c>
      <c r="H52" s="275">
        <v>20.343</v>
      </c>
      <c r="I52" s="276">
        <v>199.962</v>
      </c>
      <c r="J52" s="277"/>
      <c r="K52" s="276"/>
      <c r="L52" s="277">
        <f>SUM(H52:K52)</f>
        <v>220.30499999999998</v>
      </c>
      <c r="M52" s="303">
        <f>IF(ISERROR(F52/L52-1),"         /0",(F52/L52-1))</f>
        <v>0.30874469485486045</v>
      </c>
      <c r="N52" s="304">
        <v>205.985</v>
      </c>
      <c r="O52" s="276">
        <v>1314.1840000000002</v>
      </c>
      <c r="P52" s="277"/>
      <c r="Q52" s="276"/>
      <c r="R52" s="277">
        <f>SUM(N52:Q52)</f>
        <v>1520.1690000000003</v>
      </c>
      <c r="S52" s="305">
        <f>R52/$R$9</f>
        <v>0.004669462319278494</v>
      </c>
      <c r="T52" s="275">
        <v>90.396</v>
      </c>
      <c r="U52" s="276">
        <v>1221.205</v>
      </c>
      <c r="V52" s="277"/>
      <c r="W52" s="276"/>
      <c r="X52" s="277">
        <f>SUM(T52:W52)</f>
        <v>1311.6009999999999</v>
      </c>
      <c r="Y52" s="280">
        <f>IF(ISERROR(R52/X52-1),"         /0",IF(R52/X52&gt;5,"  *  ",(R52/X52-1)))</f>
        <v>0.15901787205102802</v>
      </c>
    </row>
    <row r="53" spans="1:25" ht="19.5" customHeight="1">
      <c r="A53" s="274" t="s">
        <v>195</v>
      </c>
      <c r="B53" s="275">
        <v>92.313</v>
      </c>
      <c r="C53" s="276">
        <v>167.47</v>
      </c>
      <c r="D53" s="277">
        <v>0</v>
      </c>
      <c r="E53" s="276">
        <v>0</v>
      </c>
      <c r="F53" s="277">
        <f>SUM(B53:E53)</f>
        <v>259.783</v>
      </c>
      <c r="G53" s="278">
        <f>F53/$F$9</f>
        <v>0.004955997288407515</v>
      </c>
      <c r="H53" s="275">
        <v>0</v>
      </c>
      <c r="I53" s="276">
        <v>0</v>
      </c>
      <c r="J53" s="277"/>
      <c r="K53" s="276"/>
      <c r="L53" s="277">
        <f>SUM(H53:K53)</f>
        <v>0</v>
      </c>
      <c r="M53" s="303" t="str">
        <f>IF(ISERROR(F53/L53-1),"         /0",(F53/L53-1))</f>
        <v>         /0</v>
      </c>
      <c r="N53" s="304">
        <v>534.665</v>
      </c>
      <c r="O53" s="276">
        <v>954.6680000000001</v>
      </c>
      <c r="P53" s="277"/>
      <c r="Q53" s="276"/>
      <c r="R53" s="277">
        <f>SUM(N53:Q53)</f>
        <v>1489.333</v>
      </c>
      <c r="S53" s="305">
        <f>R53/$R$9</f>
        <v>0.004574744205649501</v>
      </c>
      <c r="T53" s="275">
        <v>0</v>
      </c>
      <c r="U53" s="276">
        <v>0</v>
      </c>
      <c r="V53" s="277"/>
      <c r="W53" s="276"/>
      <c r="X53" s="277">
        <f>SUM(T53:W53)</f>
        <v>0</v>
      </c>
      <c r="Y53" s="280" t="str">
        <f>IF(ISERROR(R53/X53-1),"         /0",IF(R53/X53&gt;5,"  *  ",(R53/X53-1)))</f>
        <v>         /0</v>
      </c>
    </row>
    <row r="54" spans="1:25" ht="19.5" customHeight="1">
      <c r="A54" s="274" t="s">
        <v>202</v>
      </c>
      <c r="B54" s="275">
        <v>30.005</v>
      </c>
      <c r="C54" s="276">
        <v>108.06</v>
      </c>
      <c r="D54" s="277">
        <v>0</v>
      </c>
      <c r="E54" s="276">
        <v>0</v>
      </c>
      <c r="F54" s="277">
        <f>SUM(B54:E54)</f>
        <v>138.065</v>
      </c>
      <c r="G54" s="278">
        <f>F54/$F$9</f>
        <v>0.002633928184769533</v>
      </c>
      <c r="H54" s="275">
        <v>99.53800000000001</v>
      </c>
      <c r="I54" s="276">
        <v>109.90800000000002</v>
      </c>
      <c r="J54" s="277"/>
      <c r="K54" s="276"/>
      <c r="L54" s="277">
        <f>SUM(H54:K54)</f>
        <v>209.44600000000003</v>
      </c>
      <c r="M54" s="303">
        <f>IF(ISERROR(F54/L54-1),"         /0",(F54/L54-1))</f>
        <v>-0.34080860937902857</v>
      </c>
      <c r="N54" s="304">
        <v>640.887</v>
      </c>
      <c r="O54" s="276">
        <v>675.2959999999999</v>
      </c>
      <c r="P54" s="277"/>
      <c r="Q54" s="276"/>
      <c r="R54" s="277">
        <f>SUM(N54:Q54)</f>
        <v>1316.183</v>
      </c>
      <c r="S54" s="305">
        <f>R54/$R$9</f>
        <v>0.004042883997617978</v>
      </c>
      <c r="T54" s="275">
        <v>653.645</v>
      </c>
      <c r="U54" s="276">
        <v>706.0649999999998</v>
      </c>
      <c r="V54" s="277"/>
      <c r="W54" s="276"/>
      <c r="X54" s="277">
        <f>SUM(T54:W54)</f>
        <v>1359.7099999999998</v>
      </c>
      <c r="Y54" s="280">
        <f>IF(ISERROR(R54/X54-1),"         /0",IF(R54/X54&gt;5,"  *  ",(R54/X54-1)))</f>
        <v>-0.03201197314133153</v>
      </c>
    </row>
    <row r="55" spans="1:25" ht="19.5" customHeight="1" thickBot="1">
      <c r="A55" s="281" t="s">
        <v>171</v>
      </c>
      <c r="B55" s="282">
        <v>13.733</v>
      </c>
      <c r="C55" s="283">
        <v>0</v>
      </c>
      <c r="D55" s="284">
        <v>0</v>
      </c>
      <c r="E55" s="283">
        <v>0</v>
      </c>
      <c r="F55" s="284">
        <f>SUM(B55:E55)</f>
        <v>13.733</v>
      </c>
      <c r="G55" s="285">
        <f>F55/$F$9</f>
        <v>0.0002619906258750588</v>
      </c>
      <c r="H55" s="282">
        <v>11.308999999999997</v>
      </c>
      <c r="I55" s="283">
        <v>0</v>
      </c>
      <c r="J55" s="284"/>
      <c r="K55" s="283"/>
      <c r="L55" s="284">
        <f>SUM(H55:K55)</f>
        <v>11.308999999999997</v>
      </c>
      <c r="M55" s="306">
        <f aca="true" t="shared" si="23" ref="M55:M74">IF(ISERROR(F55/L55-1),"         /0",(F55/L55-1))</f>
        <v>0.21434255902378663</v>
      </c>
      <c r="N55" s="307">
        <v>140.98</v>
      </c>
      <c r="O55" s="283">
        <v>2.53</v>
      </c>
      <c r="P55" s="284">
        <v>0</v>
      </c>
      <c r="Q55" s="283">
        <v>0</v>
      </c>
      <c r="R55" s="284">
        <f>SUM(N55:Q55)</f>
        <v>143.51</v>
      </c>
      <c r="S55" s="308">
        <f>R55/$R$9</f>
        <v>0.00044081581550449754</v>
      </c>
      <c r="T55" s="282">
        <v>528.503</v>
      </c>
      <c r="U55" s="283">
        <v>111.105</v>
      </c>
      <c r="V55" s="284">
        <v>0.5</v>
      </c>
      <c r="W55" s="283">
        <v>0.125</v>
      </c>
      <c r="X55" s="284">
        <f>SUM(T55:W55)</f>
        <v>640.2330000000001</v>
      </c>
      <c r="Y55" s="287">
        <f>IF(ISERROR(R55/X55-1),"         /0",IF(R55/X55&gt;5,"  *  ",(R55/X55-1)))</f>
        <v>-0.7758472306176033</v>
      </c>
    </row>
    <row r="56" spans="1:25" s="119" customFormat="1" ht="19.5" customHeight="1">
      <c r="A56" s="126" t="s">
        <v>52</v>
      </c>
      <c r="B56" s="123">
        <f>SUM(B57:B70)</f>
        <v>2409.1510000000003</v>
      </c>
      <c r="C56" s="122">
        <f>SUM(C57:C70)</f>
        <v>1774.878</v>
      </c>
      <c r="D56" s="121">
        <f>SUM(D57:D70)</f>
        <v>636.7090000000001</v>
      </c>
      <c r="E56" s="122">
        <f>SUM(E57:E70)</f>
        <v>702.822</v>
      </c>
      <c r="F56" s="121">
        <f>SUM(B56:E56)</f>
        <v>5523.56</v>
      </c>
      <c r="G56" s="124">
        <f>F56/$F$9</f>
        <v>0.10537544174313258</v>
      </c>
      <c r="H56" s="123">
        <f>SUM(H57:H70)</f>
        <v>2683.8469999999998</v>
      </c>
      <c r="I56" s="122">
        <f>SUM(I57:I70)</f>
        <v>1554.164</v>
      </c>
      <c r="J56" s="121">
        <f>SUM(J57:J70)</f>
        <v>270.711</v>
      </c>
      <c r="K56" s="122">
        <f>SUM(K57:K70)</f>
        <v>230.159</v>
      </c>
      <c r="L56" s="121">
        <f>SUM(H56:K56)</f>
        <v>4738.880999999999</v>
      </c>
      <c r="M56" s="212">
        <f t="shared" si="23"/>
        <v>0.16558318303413855</v>
      </c>
      <c r="N56" s="215">
        <f>SUM(N57:N70)</f>
        <v>14649.603000000003</v>
      </c>
      <c r="O56" s="122">
        <f>SUM(O57:O70)</f>
        <v>9638.860999999999</v>
      </c>
      <c r="P56" s="121">
        <f>SUM(P57:P70)</f>
        <v>2582.8189999999995</v>
      </c>
      <c r="Q56" s="122">
        <f>SUM(Q57:Q70)</f>
        <v>2032.5339999999999</v>
      </c>
      <c r="R56" s="121">
        <f>SUM(N56:Q56)</f>
        <v>28903.817</v>
      </c>
      <c r="S56" s="227">
        <f>R56/$R$9</f>
        <v>0.08878307896347125</v>
      </c>
      <c r="T56" s="123">
        <f>SUM(T57:T70)</f>
        <v>16596.832</v>
      </c>
      <c r="U56" s="122">
        <f>SUM(U57:U70)</f>
        <v>10204.225</v>
      </c>
      <c r="V56" s="121">
        <f>SUM(V57:V70)</f>
        <v>1340.334</v>
      </c>
      <c r="W56" s="122">
        <f>SUM(W57:W70)</f>
        <v>938.653</v>
      </c>
      <c r="X56" s="121">
        <f>SUM(T56:W56)</f>
        <v>29080.043999999998</v>
      </c>
      <c r="Y56" s="120">
        <f>IF(ISERROR(R56/X56-1),"         /0",IF(R56/X56&gt;5,"  *  ",(R56/X56-1)))</f>
        <v>-0.006060066484080973</v>
      </c>
    </row>
    <row r="57" spans="1:25" s="111" customFormat="1" ht="19.5" customHeight="1">
      <c r="A57" s="267" t="s">
        <v>173</v>
      </c>
      <c r="B57" s="268">
        <v>144.209</v>
      </c>
      <c r="C57" s="269">
        <v>116.136</v>
      </c>
      <c r="D57" s="270">
        <v>350.223</v>
      </c>
      <c r="E57" s="269">
        <v>228.638</v>
      </c>
      <c r="F57" s="270">
        <f>SUM(B57:E57)</f>
        <v>839.206</v>
      </c>
      <c r="G57" s="271">
        <f>F57/$F$9</f>
        <v>0.016009910811774893</v>
      </c>
      <c r="H57" s="268">
        <v>174.311</v>
      </c>
      <c r="I57" s="269">
        <v>109.351</v>
      </c>
      <c r="J57" s="270"/>
      <c r="K57" s="269"/>
      <c r="L57" s="270">
        <f>SUM(H57:K57)</f>
        <v>283.66200000000003</v>
      </c>
      <c r="M57" s="300">
        <f t="shared" si="23"/>
        <v>1.9584717022371692</v>
      </c>
      <c r="N57" s="301">
        <v>1018.8289999999998</v>
      </c>
      <c r="O57" s="269">
        <v>861.2370000000002</v>
      </c>
      <c r="P57" s="270">
        <v>617.637</v>
      </c>
      <c r="Q57" s="269">
        <v>459.659</v>
      </c>
      <c r="R57" s="270">
        <f>SUM(N57:Q57)</f>
        <v>2957.362</v>
      </c>
      <c r="S57" s="302">
        <f>R57/$R$9</f>
        <v>0.009084049486251912</v>
      </c>
      <c r="T57" s="268">
        <v>1449.598</v>
      </c>
      <c r="U57" s="269">
        <v>438.045</v>
      </c>
      <c r="V57" s="270"/>
      <c r="W57" s="269"/>
      <c r="X57" s="270">
        <f>SUM(T57:W57)</f>
        <v>1887.643</v>
      </c>
      <c r="Y57" s="273">
        <f>IF(ISERROR(R57/X57-1),"         /0",IF(R57/X57&gt;5,"  *  ",(R57/X57-1)))</f>
        <v>0.5666956092862898</v>
      </c>
    </row>
    <row r="58" spans="1:25" s="111" customFormat="1" ht="19.5" customHeight="1">
      <c r="A58" s="274" t="s">
        <v>172</v>
      </c>
      <c r="B58" s="275">
        <v>344.784</v>
      </c>
      <c r="C58" s="276">
        <v>364.482</v>
      </c>
      <c r="D58" s="277">
        <v>0</v>
      </c>
      <c r="E58" s="276">
        <v>0</v>
      </c>
      <c r="F58" s="277">
        <f>SUM(B58:E58)</f>
        <v>709.2660000000001</v>
      </c>
      <c r="G58" s="278">
        <f>F58/$F$9</f>
        <v>0.01353098691122839</v>
      </c>
      <c r="H58" s="275">
        <v>299.608</v>
      </c>
      <c r="I58" s="276">
        <v>217.977</v>
      </c>
      <c r="J58" s="277"/>
      <c r="K58" s="276"/>
      <c r="L58" s="277">
        <f>SUM(H58:K58)</f>
        <v>517.585</v>
      </c>
      <c r="M58" s="303">
        <f t="shared" si="23"/>
        <v>0.37033723929402895</v>
      </c>
      <c r="N58" s="304">
        <v>1993.551</v>
      </c>
      <c r="O58" s="276">
        <v>1700.237</v>
      </c>
      <c r="P58" s="277"/>
      <c r="Q58" s="276"/>
      <c r="R58" s="277">
        <f>SUM(N58:Q58)</f>
        <v>3693.788</v>
      </c>
      <c r="S58" s="305">
        <f>R58/$R$9</f>
        <v>0.011346109466383715</v>
      </c>
      <c r="T58" s="275">
        <v>2026.21</v>
      </c>
      <c r="U58" s="276">
        <v>1265.5610000000001</v>
      </c>
      <c r="V58" s="277"/>
      <c r="W58" s="276"/>
      <c r="X58" s="277">
        <f>SUM(T58:W58)</f>
        <v>3291.771</v>
      </c>
      <c r="Y58" s="280">
        <f>IF(ISERROR(R58/X58-1),"         /0",IF(R58/X58&gt;5,"  *  ",(R58/X58-1)))</f>
        <v>0.12212787584555551</v>
      </c>
    </row>
    <row r="59" spans="1:25" s="111" customFormat="1" ht="19.5" customHeight="1">
      <c r="A59" s="274" t="s">
        <v>218</v>
      </c>
      <c r="B59" s="275">
        <v>0</v>
      </c>
      <c r="C59" s="276">
        <v>0</v>
      </c>
      <c r="D59" s="277">
        <v>286.486</v>
      </c>
      <c r="E59" s="276">
        <v>328.127</v>
      </c>
      <c r="F59" s="277">
        <f aca="true" t="shared" si="24" ref="F59:F67">SUM(B59:E59)</f>
        <v>614.613</v>
      </c>
      <c r="G59" s="278">
        <f aca="true" t="shared" si="25" ref="G59:G67">F59/$F$9</f>
        <v>0.011725249001743794</v>
      </c>
      <c r="H59" s="275"/>
      <c r="I59" s="276"/>
      <c r="J59" s="277">
        <v>270.711</v>
      </c>
      <c r="K59" s="276">
        <v>121.879</v>
      </c>
      <c r="L59" s="277">
        <f aca="true" t="shared" si="26" ref="L59:L67">SUM(H59:K59)</f>
        <v>392.59000000000003</v>
      </c>
      <c r="M59" s="303">
        <f t="shared" si="23"/>
        <v>0.5655340176774752</v>
      </c>
      <c r="N59" s="304"/>
      <c r="O59" s="276"/>
      <c r="P59" s="277">
        <v>1815.75</v>
      </c>
      <c r="Q59" s="276">
        <v>1316.499</v>
      </c>
      <c r="R59" s="277">
        <f>SUM(N59:Q59)</f>
        <v>3132.249</v>
      </c>
      <c r="S59" s="305">
        <f aca="true" t="shared" si="27" ref="S59:S67">R59/$R$9</f>
        <v>0.009621245190566141</v>
      </c>
      <c r="T59" s="275"/>
      <c r="U59" s="276"/>
      <c r="V59" s="277">
        <v>799.743</v>
      </c>
      <c r="W59" s="276">
        <v>621.847</v>
      </c>
      <c r="X59" s="277">
        <f aca="true" t="shared" si="28" ref="X59:X67">SUM(T59:W59)</f>
        <v>1421.5900000000001</v>
      </c>
      <c r="Y59" s="280">
        <f aca="true" t="shared" si="29" ref="Y59:Y67">IF(ISERROR(R59/X59-1),"         /0",IF(R59/X59&gt;5,"  *  ",(R59/X59-1)))</f>
        <v>1.2033420325128903</v>
      </c>
    </row>
    <row r="60" spans="1:25" s="111" customFormat="1" ht="19.5" customHeight="1">
      <c r="A60" s="274" t="s">
        <v>163</v>
      </c>
      <c r="B60" s="275">
        <v>452.803</v>
      </c>
      <c r="C60" s="276">
        <v>116.539</v>
      </c>
      <c r="D60" s="277">
        <v>0</v>
      </c>
      <c r="E60" s="276">
        <v>0</v>
      </c>
      <c r="F60" s="277">
        <f t="shared" si="24"/>
        <v>569.342</v>
      </c>
      <c r="G60" s="278">
        <f t="shared" si="25"/>
        <v>0.010861593746228625</v>
      </c>
      <c r="H60" s="275">
        <v>441.347</v>
      </c>
      <c r="I60" s="276">
        <v>124.944</v>
      </c>
      <c r="J60" s="277"/>
      <c r="K60" s="276"/>
      <c r="L60" s="277">
        <f t="shared" si="26"/>
        <v>566.2909999999999</v>
      </c>
      <c r="M60" s="303">
        <f t="shared" si="23"/>
        <v>0.00538768936818701</v>
      </c>
      <c r="N60" s="304">
        <v>2297.2729999999997</v>
      </c>
      <c r="O60" s="276">
        <v>756.6590000000002</v>
      </c>
      <c r="P60" s="277">
        <v>0</v>
      </c>
      <c r="Q60" s="276">
        <v>0</v>
      </c>
      <c r="R60" s="277">
        <f aca="true" t="shared" si="30" ref="R60:R67">SUM(N60:Q60)</f>
        <v>3053.932</v>
      </c>
      <c r="S60" s="305">
        <f t="shared" si="27"/>
        <v>0.009380680963523664</v>
      </c>
      <c r="T60" s="275">
        <v>2544.3980000000006</v>
      </c>
      <c r="U60" s="276">
        <v>830.3979999999998</v>
      </c>
      <c r="V60" s="277"/>
      <c r="W60" s="276"/>
      <c r="X60" s="277">
        <f t="shared" si="28"/>
        <v>3374.7960000000003</v>
      </c>
      <c r="Y60" s="280">
        <f t="shared" si="29"/>
        <v>-0.09507656166476441</v>
      </c>
    </row>
    <row r="61" spans="1:25" s="111" customFormat="1" ht="19.5" customHeight="1">
      <c r="A61" s="274" t="s">
        <v>158</v>
      </c>
      <c r="B61" s="275">
        <v>300.888</v>
      </c>
      <c r="C61" s="276">
        <v>246.00599999999997</v>
      </c>
      <c r="D61" s="277">
        <v>0</v>
      </c>
      <c r="E61" s="276">
        <v>0</v>
      </c>
      <c r="F61" s="277">
        <f t="shared" si="24"/>
        <v>546.894</v>
      </c>
      <c r="G61" s="278">
        <f t="shared" si="25"/>
        <v>0.010433343140414652</v>
      </c>
      <c r="H61" s="275">
        <v>306.141</v>
      </c>
      <c r="I61" s="276">
        <v>81.61099999999999</v>
      </c>
      <c r="J61" s="277">
        <v>0</v>
      </c>
      <c r="K61" s="276">
        <v>0</v>
      </c>
      <c r="L61" s="277">
        <f t="shared" si="26"/>
        <v>387.752</v>
      </c>
      <c r="M61" s="303">
        <f t="shared" si="23"/>
        <v>0.4104221254822671</v>
      </c>
      <c r="N61" s="304">
        <v>1775.8929999999998</v>
      </c>
      <c r="O61" s="276">
        <v>1012.541</v>
      </c>
      <c r="P61" s="277">
        <v>0</v>
      </c>
      <c r="Q61" s="276">
        <v>0</v>
      </c>
      <c r="R61" s="277">
        <f t="shared" si="30"/>
        <v>2788.4339999999997</v>
      </c>
      <c r="S61" s="305">
        <f t="shared" si="27"/>
        <v>0.008565157882311113</v>
      </c>
      <c r="T61" s="275">
        <v>1748.9349999999997</v>
      </c>
      <c r="U61" s="276">
        <v>543.483</v>
      </c>
      <c r="V61" s="277">
        <v>3.316</v>
      </c>
      <c r="W61" s="276">
        <v>0</v>
      </c>
      <c r="X61" s="277">
        <f t="shared" si="28"/>
        <v>2295.7339999999995</v>
      </c>
      <c r="Y61" s="280">
        <f t="shared" si="29"/>
        <v>0.21461545632028822</v>
      </c>
    </row>
    <row r="62" spans="1:25" s="111" customFormat="1" ht="19.5" customHeight="1">
      <c r="A62" s="274" t="s">
        <v>222</v>
      </c>
      <c r="B62" s="275">
        <v>159.795</v>
      </c>
      <c r="C62" s="276">
        <v>314.666</v>
      </c>
      <c r="D62" s="277">
        <v>0</v>
      </c>
      <c r="E62" s="276">
        <v>0</v>
      </c>
      <c r="F62" s="277">
        <f t="shared" si="24"/>
        <v>474.461</v>
      </c>
      <c r="G62" s="278">
        <f t="shared" si="25"/>
        <v>0.009051506178060604</v>
      </c>
      <c r="H62" s="275">
        <v>184.945</v>
      </c>
      <c r="I62" s="276">
        <v>110.404</v>
      </c>
      <c r="J62" s="277"/>
      <c r="K62" s="276"/>
      <c r="L62" s="277">
        <f t="shared" si="26"/>
        <v>295.349</v>
      </c>
      <c r="M62" s="303">
        <f t="shared" si="23"/>
        <v>0.6064418704651109</v>
      </c>
      <c r="N62" s="304">
        <v>1085.5510000000002</v>
      </c>
      <c r="O62" s="276">
        <v>1628.688</v>
      </c>
      <c r="P62" s="277"/>
      <c r="Q62" s="276"/>
      <c r="R62" s="277">
        <f t="shared" si="30"/>
        <v>2714.2390000000005</v>
      </c>
      <c r="S62" s="305">
        <f t="shared" si="27"/>
        <v>0.008337255092043147</v>
      </c>
      <c r="T62" s="275">
        <v>1226.214</v>
      </c>
      <c r="U62" s="276">
        <v>1036.056</v>
      </c>
      <c r="V62" s="277"/>
      <c r="W62" s="276"/>
      <c r="X62" s="277">
        <f t="shared" si="28"/>
        <v>2262.27</v>
      </c>
      <c r="Y62" s="280">
        <f t="shared" si="29"/>
        <v>0.19978561356513613</v>
      </c>
    </row>
    <row r="63" spans="1:25" s="111" customFormat="1" ht="19.5" customHeight="1">
      <c r="A63" s="274" t="s">
        <v>220</v>
      </c>
      <c r="B63" s="275">
        <v>347.251</v>
      </c>
      <c r="C63" s="276">
        <v>0</v>
      </c>
      <c r="D63" s="277">
        <v>0</v>
      </c>
      <c r="E63" s="276">
        <v>0</v>
      </c>
      <c r="F63" s="277">
        <f t="shared" si="24"/>
        <v>347.251</v>
      </c>
      <c r="G63" s="278">
        <f t="shared" si="25"/>
        <v>0.006624663717013037</v>
      </c>
      <c r="H63" s="275">
        <v>296.081</v>
      </c>
      <c r="I63" s="276"/>
      <c r="J63" s="277"/>
      <c r="K63" s="276"/>
      <c r="L63" s="277">
        <f t="shared" si="26"/>
        <v>296.081</v>
      </c>
      <c r="M63" s="303">
        <f t="shared" si="23"/>
        <v>0.17282432847768003</v>
      </c>
      <c r="N63" s="304">
        <v>1723.799</v>
      </c>
      <c r="O63" s="276"/>
      <c r="P63" s="277"/>
      <c r="Q63" s="276"/>
      <c r="R63" s="277">
        <f t="shared" si="30"/>
        <v>1723.799</v>
      </c>
      <c r="S63" s="305">
        <f t="shared" si="27"/>
        <v>0.005294947125293271</v>
      </c>
      <c r="T63" s="275">
        <v>1757.7869999999998</v>
      </c>
      <c r="U63" s="276"/>
      <c r="V63" s="277"/>
      <c r="W63" s="276"/>
      <c r="X63" s="277">
        <f t="shared" si="28"/>
        <v>1757.7869999999998</v>
      </c>
      <c r="Y63" s="280">
        <f t="shared" si="29"/>
        <v>-0.019335676051762674</v>
      </c>
    </row>
    <row r="64" spans="1:25" s="111" customFormat="1" ht="19.5" customHeight="1">
      <c r="A64" s="274" t="s">
        <v>175</v>
      </c>
      <c r="B64" s="275">
        <v>0</v>
      </c>
      <c r="C64" s="276">
        <v>300.261</v>
      </c>
      <c r="D64" s="277">
        <v>0</v>
      </c>
      <c r="E64" s="276">
        <v>0</v>
      </c>
      <c r="F64" s="277">
        <f t="shared" si="24"/>
        <v>300.261</v>
      </c>
      <c r="G64" s="278">
        <f t="shared" si="25"/>
        <v>0.005728214324318869</v>
      </c>
      <c r="H64" s="275">
        <v>95.667</v>
      </c>
      <c r="I64" s="276">
        <v>255.989</v>
      </c>
      <c r="J64" s="277"/>
      <c r="K64" s="276"/>
      <c r="L64" s="277">
        <f t="shared" si="26"/>
        <v>351.656</v>
      </c>
      <c r="M64" s="303">
        <f t="shared" si="23"/>
        <v>-0.14615135245808397</v>
      </c>
      <c r="N64" s="304">
        <v>24.61</v>
      </c>
      <c r="O64" s="276">
        <v>1200.1319999999998</v>
      </c>
      <c r="P64" s="277">
        <v>87.912</v>
      </c>
      <c r="Q64" s="276">
        <v>7.161</v>
      </c>
      <c r="R64" s="277">
        <f t="shared" si="30"/>
        <v>1319.8149999999998</v>
      </c>
      <c r="S64" s="305">
        <f t="shared" si="27"/>
        <v>0.004054040314543017</v>
      </c>
      <c r="T64" s="275">
        <v>675.238</v>
      </c>
      <c r="U64" s="276">
        <v>1782.2310000000002</v>
      </c>
      <c r="V64" s="277">
        <v>240.041</v>
      </c>
      <c r="W64" s="276">
        <v>200.711</v>
      </c>
      <c r="X64" s="277">
        <f t="shared" si="28"/>
        <v>2898.2210000000005</v>
      </c>
      <c r="Y64" s="280">
        <f t="shared" si="29"/>
        <v>-0.5446120223406015</v>
      </c>
    </row>
    <row r="65" spans="1:25" s="111" customFormat="1" ht="19.5" customHeight="1">
      <c r="A65" s="274" t="s">
        <v>223</v>
      </c>
      <c r="B65" s="275">
        <v>146.12099999999998</v>
      </c>
      <c r="C65" s="276">
        <v>124.326</v>
      </c>
      <c r="D65" s="277">
        <v>0</v>
      </c>
      <c r="E65" s="276">
        <v>0</v>
      </c>
      <c r="F65" s="277">
        <f>SUM(B65:E65)</f>
        <v>270.447</v>
      </c>
      <c r="G65" s="278">
        <f>F65/$F$9</f>
        <v>0.005159439219109592</v>
      </c>
      <c r="H65" s="275">
        <v>486.496</v>
      </c>
      <c r="I65" s="276">
        <v>308.302</v>
      </c>
      <c r="J65" s="277"/>
      <c r="K65" s="276"/>
      <c r="L65" s="277">
        <f>SUM(H65:K65)</f>
        <v>794.798</v>
      </c>
      <c r="M65" s="303">
        <f>IF(ISERROR(F65/L65-1),"         /0",(F65/L65-1))</f>
        <v>-0.6597286354520269</v>
      </c>
      <c r="N65" s="304">
        <v>1614.3139999999999</v>
      </c>
      <c r="O65" s="276">
        <v>1137.4769999999999</v>
      </c>
      <c r="P65" s="277"/>
      <c r="Q65" s="276"/>
      <c r="R65" s="277">
        <f>SUM(N65:Q65)</f>
        <v>2751.7909999999997</v>
      </c>
      <c r="S65" s="305">
        <f>R65/$R$9</f>
        <v>0.00845260256262934</v>
      </c>
      <c r="T65" s="275">
        <v>2690.5800000000004</v>
      </c>
      <c r="U65" s="276">
        <v>1627.5060000000003</v>
      </c>
      <c r="V65" s="277"/>
      <c r="W65" s="276"/>
      <c r="X65" s="277">
        <f>SUM(T65:W65)</f>
        <v>4318.086000000001</v>
      </c>
      <c r="Y65" s="280">
        <f>IF(ISERROR(R65/X65-1),"         /0",IF(R65/X65&gt;5,"  *  ",(R65/X65-1)))</f>
        <v>-0.3627289961339355</v>
      </c>
    </row>
    <row r="66" spans="1:25" s="111" customFormat="1" ht="19.5" customHeight="1">
      <c r="A66" s="274" t="s">
        <v>209</v>
      </c>
      <c r="B66" s="275">
        <v>0</v>
      </c>
      <c r="C66" s="276">
        <v>0</v>
      </c>
      <c r="D66" s="277">
        <v>0</v>
      </c>
      <c r="E66" s="276">
        <v>145.957</v>
      </c>
      <c r="F66" s="277">
        <f>SUM(B66:E66)</f>
        <v>145.957</v>
      </c>
      <c r="G66" s="278">
        <f>F66/$F$9</f>
        <v>0.002784487423057304</v>
      </c>
      <c r="H66" s="275"/>
      <c r="I66" s="276"/>
      <c r="J66" s="277"/>
      <c r="K66" s="276"/>
      <c r="L66" s="277">
        <f>SUM(H66:K66)</f>
        <v>0</v>
      </c>
      <c r="M66" s="303" t="str">
        <f>IF(ISERROR(F66/L66-1),"         /0",(F66/L66-1))</f>
        <v>         /0</v>
      </c>
      <c r="N66" s="304"/>
      <c r="O66" s="276"/>
      <c r="P66" s="277"/>
      <c r="Q66" s="276">
        <v>235.301</v>
      </c>
      <c r="R66" s="277">
        <f>SUM(N66:Q66)</f>
        <v>235.301</v>
      </c>
      <c r="S66" s="305">
        <f>R66/$R$9</f>
        <v>0.0007227677667341911</v>
      </c>
      <c r="T66" s="275"/>
      <c r="U66" s="276"/>
      <c r="V66" s="277">
        <v>104.143</v>
      </c>
      <c r="W66" s="276"/>
      <c r="X66" s="277">
        <f>SUM(T66:W66)</f>
        <v>104.143</v>
      </c>
      <c r="Y66" s="280">
        <f>IF(ISERROR(R66/X66-1),"         /0",IF(R66/X66&gt;5,"  *  ",(R66/X66-1)))</f>
        <v>1.2594029363471377</v>
      </c>
    </row>
    <row r="67" spans="1:25" s="111" customFormat="1" ht="19.5" customHeight="1">
      <c r="A67" s="274" t="s">
        <v>192</v>
      </c>
      <c r="B67" s="275">
        <v>87.801</v>
      </c>
      <c r="C67" s="276">
        <v>14.71</v>
      </c>
      <c r="D67" s="277">
        <v>0</v>
      </c>
      <c r="E67" s="276">
        <v>0</v>
      </c>
      <c r="F67" s="277">
        <f t="shared" si="24"/>
        <v>102.511</v>
      </c>
      <c r="G67" s="278">
        <f t="shared" si="25"/>
        <v>0.001955648514459925</v>
      </c>
      <c r="H67" s="275">
        <v>51.156</v>
      </c>
      <c r="I67" s="276">
        <v>25.233</v>
      </c>
      <c r="J67" s="277"/>
      <c r="K67" s="276"/>
      <c r="L67" s="277">
        <f t="shared" si="26"/>
        <v>76.389</v>
      </c>
      <c r="M67" s="303">
        <f t="shared" si="23"/>
        <v>0.34196022987602936</v>
      </c>
      <c r="N67" s="304">
        <v>381.66499999999996</v>
      </c>
      <c r="O67" s="276">
        <v>89.678</v>
      </c>
      <c r="P67" s="277">
        <v>0</v>
      </c>
      <c r="Q67" s="276">
        <v>0</v>
      </c>
      <c r="R67" s="277">
        <f t="shared" si="30"/>
        <v>471.34299999999996</v>
      </c>
      <c r="S67" s="305">
        <f t="shared" si="27"/>
        <v>0.0014478116432815578</v>
      </c>
      <c r="T67" s="275">
        <v>329.487</v>
      </c>
      <c r="U67" s="276">
        <v>103.574</v>
      </c>
      <c r="V67" s="277">
        <v>0</v>
      </c>
      <c r="W67" s="276"/>
      <c r="X67" s="277">
        <f t="shared" si="28"/>
        <v>433.06100000000004</v>
      </c>
      <c r="Y67" s="280">
        <f t="shared" si="29"/>
        <v>0.08839863206338117</v>
      </c>
    </row>
    <row r="68" spans="1:25" s="111" customFormat="1" ht="19.5" customHeight="1">
      <c r="A68" s="274" t="s">
        <v>187</v>
      </c>
      <c r="B68" s="275">
        <v>86.812</v>
      </c>
      <c r="C68" s="276">
        <v>10.129</v>
      </c>
      <c r="D68" s="277">
        <v>0</v>
      </c>
      <c r="E68" s="276">
        <v>0</v>
      </c>
      <c r="F68" s="277">
        <f>SUM(B68:E68)</f>
        <v>96.941</v>
      </c>
      <c r="G68" s="278">
        <f>F68/$F$9</f>
        <v>0.0018493871159217996</v>
      </c>
      <c r="H68" s="275">
        <v>78.095</v>
      </c>
      <c r="I68" s="276">
        <v>8.253</v>
      </c>
      <c r="J68" s="277"/>
      <c r="K68" s="276"/>
      <c r="L68" s="277">
        <f>SUM(H68:K68)</f>
        <v>86.348</v>
      </c>
      <c r="M68" s="303">
        <f t="shared" si="23"/>
        <v>0.12267800064853862</v>
      </c>
      <c r="N68" s="304">
        <v>534.165</v>
      </c>
      <c r="O68" s="276">
        <v>69.32000000000001</v>
      </c>
      <c r="P68" s="277"/>
      <c r="Q68" s="276"/>
      <c r="R68" s="277">
        <f>SUM(N68:Q68)</f>
        <v>603.485</v>
      </c>
      <c r="S68" s="305">
        <f>R68/$R$9</f>
        <v>0.0018537086782783898</v>
      </c>
      <c r="T68" s="275">
        <v>462.27200000000005</v>
      </c>
      <c r="U68" s="276">
        <v>110.375</v>
      </c>
      <c r="V68" s="277"/>
      <c r="W68" s="276"/>
      <c r="X68" s="277">
        <f>SUM(T68:W68)</f>
        <v>572.647</v>
      </c>
      <c r="Y68" s="280">
        <f>IF(ISERROR(R68/X68-1),"         /0",IF(R68/X68&gt;5,"  *  ",(R68/X68-1)))</f>
        <v>0.05385167476647901</v>
      </c>
    </row>
    <row r="69" spans="1:25" s="111" customFormat="1" ht="19.5" customHeight="1">
      <c r="A69" s="274" t="s">
        <v>194</v>
      </c>
      <c r="B69" s="275">
        <v>67.001</v>
      </c>
      <c r="C69" s="276">
        <v>27.001</v>
      </c>
      <c r="D69" s="277">
        <v>0</v>
      </c>
      <c r="E69" s="276">
        <v>0</v>
      </c>
      <c r="F69" s="277">
        <f>SUM(B69:E69)</f>
        <v>94.00200000000001</v>
      </c>
      <c r="G69" s="278">
        <f>F69/$F$9</f>
        <v>0.0017933184892963867</v>
      </c>
      <c r="H69" s="275">
        <v>71.987</v>
      </c>
      <c r="I69" s="276">
        <v>20.642</v>
      </c>
      <c r="J69" s="277"/>
      <c r="K69" s="276"/>
      <c r="L69" s="277">
        <f>SUM(H69:K69)</f>
        <v>92.62899999999999</v>
      </c>
      <c r="M69" s="303">
        <f t="shared" si="23"/>
        <v>0.0148225717647823</v>
      </c>
      <c r="N69" s="304">
        <v>359.5300000000001</v>
      </c>
      <c r="O69" s="276">
        <v>128.52599999999998</v>
      </c>
      <c r="P69" s="277"/>
      <c r="Q69" s="276"/>
      <c r="R69" s="277">
        <f>SUM(N69:Q69)</f>
        <v>488.05600000000004</v>
      </c>
      <c r="S69" s="305">
        <f>R69/$R$9</f>
        <v>0.0014991485168410778</v>
      </c>
      <c r="T69" s="275">
        <v>309.907</v>
      </c>
      <c r="U69" s="276">
        <v>105.314</v>
      </c>
      <c r="V69" s="277"/>
      <c r="W69" s="276"/>
      <c r="X69" s="277">
        <f>SUM(T69:W69)</f>
        <v>415.221</v>
      </c>
      <c r="Y69" s="280">
        <f>IF(ISERROR(R69/X69-1),"         /0",IF(R69/X69&gt;5,"  *  ",(R69/X69-1)))</f>
        <v>0.17541261159719768</v>
      </c>
    </row>
    <row r="70" spans="1:25" s="111" customFormat="1" ht="19.5" customHeight="1" thickBot="1">
      <c r="A70" s="281" t="s">
        <v>171</v>
      </c>
      <c r="B70" s="282">
        <v>271.68600000000004</v>
      </c>
      <c r="C70" s="283">
        <v>140.62199999999999</v>
      </c>
      <c r="D70" s="284">
        <v>0</v>
      </c>
      <c r="E70" s="283">
        <v>0.1</v>
      </c>
      <c r="F70" s="284">
        <f>SUM(B70:E70)</f>
        <v>412.408</v>
      </c>
      <c r="G70" s="285">
        <f>F70/$F$9</f>
        <v>0.007867693150504715</v>
      </c>
      <c r="H70" s="282">
        <v>198.013</v>
      </c>
      <c r="I70" s="283">
        <v>291.458</v>
      </c>
      <c r="J70" s="284">
        <v>0</v>
      </c>
      <c r="K70" s="283">
        <v>108.28</v>
      </c>
      <c r="L70" s="284">
        <f>SUM(H70:K70)</f>
        <v>597.751</v>
      </c>
      <c r="M70" s="306">
        <f t="shared" si="23"/>
        <v>-0.3100672353538513</v>
      </c>
      <c r="N70" s="307">
        <v>1840.423</v>
      </c>
      <c r="O70" s="283">
        <v>1054.366</v>
      </c>
      <c r="P70" s="284">
        <v>61.52</v>
      </c>
      <c r="Q70" s="283">
        <v>13.914</v>
      </c>
      <c r="R70" s="284">
        <f>SUM(N70:Q70)</f>
        <v>2970.223</v>
      </c>
      <c r="S70" s="308">
        <f>R70/$R$9</f>
        <v>0.009123554274790713</v>
      </c>
      <c r="T70" s="282">
        <v>1376.206</v>
      </c>
      <c r="U70" s="283">
        <v>2361.6820000000002</v>
      </c>
      <c r="V70" s="284">
        <v>193.09099999999998</v>
      </c>
      <c r="W70" s="283">
        <v>116.095</v>
      </c>
      <c r="X70" s="284">
        <f>SUM(T70:W70)</f>
        <v>4047.0739999999996</v>
      </c>
      <c r="Y70" s="287">
        <f>IF(ISERROR(R70/X70-1),"         /0",IF(R70/X70&gt;5,"  *  ",(R70/X70-1)))</f>
        <v>-0.2660813713809038</v>
      </c>
    </row>
    <row r="71" spans="1:25" s="119" customFormat="1" ht="19.5" customHeight="1">
      <c r="A71" s="126" t="s">
        <v>51</v>
      </c>
      <c r="B71" s="123">
        <f>SUM(B72:B73)</f>
        <v>64.96499999999999</v>
      </c>
      <c r="C71" s="122">
        <f>SUM(C72:C73)</f>
        <v>3.182</v>
      </c>
      <c r="D71" s="121">
        <f>SUM(D72:D73)</f>
        <v>67.801</v>
      </c>
      <c r="E71" s="122">
        <f>SUM(E72:E73)</f>
        <v>25.493000000000002</v>
      </c>
      <c r="F71" s="121">
        <f>SUM(B71:E71)</f>
        <v>161.44099999999997</v>
      </c>
      <c r="G71" s="124">
        <f>F71/$F$9</f>
        <v>0.003079882664523073</v>
      </c>
      <c r="H71" s="123">
        <f>SUM(H72:H73)</f>
        <v>64.322</v>
      </c>
      <c r="I71" s="122">
        <f>SUM(I72:I73)</f>
        <v>23.339000000000002</v>
      </c>
      <c r="J71" s="121">
        <f>SUM(J72:J73)</f>
        <v>38.055</v>
      </c>
      <c r="K71" s="122">
        <f>SUM(K72:K73)</f>
        <v>81.113</v>
      </c>
      <c r="L71" s="121">
        <f>SUM(H71:K71)</f>
        <v>206.829</v>
      </c>
      <c r="M71" s="212">
        <f t="shared" si="23"/>
        <v>-0.21944698277320895</v>
      </c>
      <c r="N71" s="215">
        <f>SUM(N72:N73)</f>
        <v>1091.751</v>
      </c>
      <c r="O71" s="122">
        <f>SUM(O72:O73)</f>
        <v>86.994</v>
      </c>
      <c r="P71" s="121">
        <f>SUM(P72:P73)</f>
        <v>376.86299999999994</v>
      </c>
      <c r="Q71" s="122">
        <f>SUM(Q72:Q73)</f>
        <v>111.551</v>
      </c>
      <c r="R71" s="121">
        <f>SUM(N71:Q71)</f>
        <v>1667.1589999999997</v>
      </c>
      <c r="S71" s="227">
        <f>R71/$R$9</f>
        <v>0.005120967557387377</v>
      </c>
      <c r="T71" s="123">
        <f>SUM(T72:T73)</f>
        <v>774.8620000000001</v>
      </c>
      <c r="U71" s="122">
        <f>SUM(U72:U73)</f>
        <v>183.00900000000001</v>
      </c>
      <c r="V71" s="121">
        <f>SUM(V72:V73)</f>
        <v>289.707</v>
      </c>
      <c r="W71" s="122">
        <f>SUM(W72:W73)</f>
        <v>107.72</v>
      </c>
      <c r="X71" s="121">
        <f>SUM(T71:W71)</f>
        <v>1355.298</v>
      </c>
      <c r="Y71" s="120">
        <f>IF(ISERROR(R71/X71-1),"         /0",IF(R71/X71&gt;5,"  *  ",(R71/X71-1)))</f>
        <v>0.2301051134141714</v>
      </c>
    </row>
    <row r="72" spans="1:25" ht="19.5" customHeight="1">
      <c r="A72" s="267" t="s">
        <v>208</v>
      </c>
      <c r="B72" s="268">
        <v>0</v>
      </c>
      <c r="C72" s="269">
        <v>0</v>
      </c>
      <c r="D72" s="270">
        <v>56.617</v>
      </c>
      <c r="E72" s="269">
        <v>4.173</v>
      </c>
      <c r="F72" s="270">
        <f>SUM(B72:E72)</f>
        <v>60.79</v>
      </c>
      <c r="G72" s="271">
        <f>F72/$F$9</f>
        <v>0.0011597182077437431</v>
      </c>
      <c r="H72" s="268">
        <v>0</v>
      </c>
      <c r="I72" s="269">
        <v>0</v>
      </c>
      <c r="J72" s="270">
        <v>37.955</v>
      </c>
      <c r="K72" s="269">
        <v>14.085</v>
      </c>
      <c r="L72" s="270">
        <f>SUM(H72:K72)</f>
        <v>52.04</v>
      </c>
      <c r="M72" s="300">
        <f t="shared" si="23"/>
        <v>0.1681398923904689</v>
      </c>
      <c r="N72" s="301">
        <v>1.972</v>
      </c>
      <c r="O72" s="269">
        <v>0</v>
      </c>
      <c r="P72" s="270">
        <v>281.63399999999996</v>
      </c>
      <c r="Q72" s="269">
        <v>19.033</v>
      </c>
      <c r="R72" s="270">
        <f>SUM(N72:Q72)</f>
        <v>302.63899999999995</v>
      </c>
      <c r="S72" s="302">
        <f>R72/$R$9</f>
        <v>0.0009296080941290894</v>
      </c>
      <c r="T72" s="268">
        <v>103.041</v>
      </c>
      <c r="U72" s="269">
        <v>33.189</v>
      </c>
      <c r="V72" s="270">
        <v>253.00900000000001</v>
      </c>
      <c r="W72" s="269">
        <v>30.665</v>
      </c>
      <c r="X72" s="270">
        <f>SUM(T72:W72)</f>
        <v>419.90400000000005</v>
      </c>
      <c r="Y72" s="273">
        <f>IF(ISERROR(R72/X72-1),"         /0",IF(R72/X72&gt;5,"  *  ",(R72/X72-1)))</f>
        <v>-0.2792662132296908</v>
      </c>
    </row>
    <row r="73" spans="1:25" ht="19.5" customHeight="1" thickBot="1">
      <c r="A73" s="274" t="s">
        <v>171</v>
      </c>
      <c r="B73" s="275">
        <v>64.96499999999999</v>
      </c>
      <c r="C73" s="276">
        <v>3.182</v>
      </c>
      <c r="D73" s="277">
        <v>11.184</v>
      </c>
      <c r="E73" s="276">
        <v>21.32</v>
      </c>
      <c r="F73" s="277">
        <f>SUM(B73:E73)</f>
        <v>100.65099999999998</v>
      </c>
      <c r="G73" s="278">
        <f>F73/$F$9</f>
        <v>0.0019201644567793299</v>
      </c>
      <c r="H73" s="275">
        <v>64.322</v>
      </c>
      <c r="I73" s="276">
        <v>23.339000000000002</v>
      </c>
      <c r="J73" s="277">
        <v>0.1</v>
      </c>
      <c r="K73" s="276">
        <v>67.028</v>
      </c>
      <c r="L73" s="277">
        <f>SUM(H73:K73)</f>
        <v>154.789</v>
      </c>
      <c r="M73" s="303">
        <f t="shared" si="23"/>
        <v>-0.3497535354579461</v>
      </c>
      <c r="N73" s="304">
        <v>1089.779</v>
      </c>
      <c r="O73" s="276">
        <v>86.994</v>
      </c>
      <c r="P73" s="277">
        <v>95.229</v>
      </c>
      <c r="Q73" s="276">
        <v>92.518</v>
      </c>
      <c r="R73" s="277">
        <f>SUM(N73:Q73)</f>
        <v>1364.52</v>
      </c>
      <c r="S73" s="305">
        <f>R73/$R$9</f>
        <v>0.004191359463258289</v>
      </c>
      <c r="T73" s="275">
        <v>671.8210000000001</v>
      </c>
      <c r="U73" s="276">
        <v>149.82000000000002</v>
      </c>
      <c r="V73" s="277">
        <v>36.698</v>
      </c>
      <c r="W73" s="276">
        <v>77.055</v>
      </c>
      <c r="X73" s="277">
        <f>SUM(T73:W73)</f>
        <v>935.3940000000002</v>
      </c>
      <c r="Y73" s="280">
        <f>IF(ISERROR(R73/X73-1),"         /0",IF(R73/X73&gt;5,"  *  ",(R73/X73-1)))</f>
        <v>0.45876496962777136</v>
      </c>
    </row>
    <row r="74" spans="1:25" s="181" customFormat="1" ht="19.5" customHeight="1" thickBot="1">
      <c r="A74" s="187" t="s">
        <v>50</v>
      </c>
      <c r="B74" s="185">
        <v>20.727999999999998</v>
      </c>
      <c r="C74" s="184">
        <v>0.004</v>
      </c>
      <c r="D74" s="183">
        <v>0</v>
      </c>
      <c r="E74" s="184">
        <v>0</v>
      </c>
      <c r="F74" s="183">
        <f>SUM(B74:E74)</f>
        <v>20.732</v>
      </c>
      <c r="G74" s="186">
        <f>F74/$F$9</f>
        <v>0.0003955137009860714</v>
      </c>
      <c r="H74" s="185">
        <v>29.41</v>
      </c>
      <c r="I74" s="184">
        <v>0.876</v>
      </c>
      <c r="J74" s="183"/>
      <c r="K74" s="184"/>
      <c r="L74" s="183">
        <f>SUM(H74:K74)</f>
        <v>30.286</v>
      </c>
      <c r="M74" s="213">
        <f t="shared" si="23"/>
        <v>-0.3154592881199234</v>
      </c>
      <c r="N74" s="216">
        <v>219.55399999999997</v>
      </c>
      <c r="O74" s="184">
        <v>1.739</v>
      </c>
      <c r="P74" s="183"/>
      <c r="Q74" s="184"/>
      <c r="R74" s="183">
        <f>SUM(N74:Q74)</f>
        <v>221.29299999999998</v>
      </c>
      <c r="S74" s="228">
        <f>R74/$R$9</f>
        <v>0.0006797397690783692</v>
      </c>
      <c r="T74" s="185">
        <v>305.669</v>
      </c>
      <c r="U74" s="184">
        <v>6.173000000000001</v>
      </c>
      <c r="V74" s="183">
        <v>0.145</v>
      </c>
      <c r="W74" s="184">
        <v>0.06</v>
      </c>
      <c r="X74" s="183">
        <f>SUM(T74:W74)</f>
        <v>312.04699999999997</v>
      </c>
      <c r="Y74" s="182">
        <f>IF(ISERROR(R74/X74-1),"         /0",IF(R74/X74&gt;5,"  *  ",(R74/X74-1)))</f>
        <v>-0.290834393536871</v>
      </c>
    </row>
    <row r="75" ht="9" customHeight="1" thickTop="1">
      <c r="A75" s="79"/>
    </row>
    <row r="76" ht="14.25">
      <c r="A76" s="79" t="s">
        <v>49</v>
      </c>
    </row>
    <row r="77" ht="14.25">
      <c r="A77" s="86" t="s">
        <v>27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5:Y65536 M75:M65536 Y3 M3">
    <cfRule type="cellIs" priority="4" dxfId="95" operator="lessThan" stopIfTrue="1">
      <formula>0</formula>
    </cfRule>
  </conditionalFormatting>
  <conditionalFormatting sqref="Y9:Y74 M9:M74">
    <cfRule type="cellIs" priority="5" dxfId="95" operator="lessThan" stopIfTrue="1">
      <formula>0</formula>
    </cfRule>
    <cfRule type="cellIs" priority="6" dxfId="97" operator="greaterThanOrEqual" stopIfTrue="1">
      <formula>0</formula>
    </cfRule>
  </conditionalFormatting>
  <conditionalFormatting sqref="M5 Y5 Y7:Y8 M7:M8">
    <cfRule type="cellIs" priority="2" dxfId="95" operator="lessThan" stopIfTrue="1">
      <formula>0</formula>
    </cfRule>
  </conditionalFormatting>
  <conditionalFormatting sqref="M6 Y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8"/>
  <sheetViews>
    <sheetView showGridLines="0" zoomScale="75" zoomScaleNormal="75" zoomScalePageLayoutView="0" workbookViewId="0" topLeftCell="A1">
      <selection activeCell="A1" sqref="A1"/>
    </sheetView>
  </sheetViews>
  <sheetFormatPr defaultColWidth="8.00390625" defaultRowHeight="15"/>
  <cols>
    <col min="1" max="1" width="25.421875" style="86" customWidth="1"/>
    <col min="2" max="2" width="39.421875" style="86" customWidth="1"/>
    <col min="3" max="3" width="12.421875" style="86" customWidth="1"/>
    <col min="4" max="4" width="12.421875" style="86" bestFit="1" customWidth="1"/>
    <col min="5" max="5" width="9.140625" style="86" bestFit="1" customWidth="1"/>
    <col min="6" max="6" width="11.421875" style="86" bestFit="1" customWidth="1"/>
    <col min="7" max="7" width="11.7109375" style="86" customWidth="1"/>
    <col min="8" max="8" width="10.421875" style="86" customWidth="1"/>
    <col min="9" max="10" width="12.7109375" style="86" bestFit="1" customWidth="1"/>
    <col min="11" max="11" width="9.7109375" style="86" bestFit="1" customWidth="1"/>
    <col min="12" max="12" width="10.57421875" style="86" bestFit="1" customWidth="1"/>
    <col min="13" max="13" width="12.7109375" style="86" bestFit="1" customWidth="1"/>
    <col min="14" max="14" width="9.421875" style="86" customWidth="1"/>
    <col min="15" max="16" width="13.00390625" style="86" bestFit="1" customWidth="1"/>
    <col min="17" max="18" width="10.57421875" style="86" bestFit="1" customWidth="1"/>
    <col min="19" max="19" width="13.00390625" style="86" bestFit="1" customWidth="1"/>
    <col min="20" max="20" width="10.57421875" style="86" customWidth="1"/>
    <col min="21" max="22" width="13.140625" style="86" bestFit="1" customWidth="1"/>
    <col min="23" max="23" width="10.28125" style="86" customWidth="1"/>
    <col min="24" max="24" width="10.8515625" style="86" bestFit="1" customWidth="1"/>
    <col min="25" max="25" width="13.00390625" style="86" bestFit="1" customWidth="1"/>
    <col min="26" max="26" width="9.8515625" style="86" bestFit="1" customWidth="1"/>
    <col min="27" max="16384" width="8.00390625" style="86" customWidth="1"/>
  </cols>
  <sheetData>
    <row r="1" spans="1:26" ht="21" thickBot="1">
      <c r="A1" s="265" t="s">
        <v>117</v>
      </c>
      <c r="B1" s="266"/>
      <c r="C1" s="266"/>
      <c r="D1" s="266"/>
      <c r="E1" s="266"/>
      <c r="Y1" s="609" t="s">
        <v>26</v>
      </c>
      <c r="Z1" s="610"/>
    </row>
    <row r="2" ht="9.75" customHeight="1" thickBot="1"/>
    <row r="3" spans="1:26" ht="24.75" customHeight="1" thickTop="1">
      <c r="A3" s="520" t="s">
        <v>114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2"/>
    </row>
    <row r="4" spans="1:26" ht="21" customHeight="1" thickBot="1">
      <c r="A4" s="534" t="s">
        <v>42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6"/>
    </row>
    <row r="5" spans="1:26" s="105" customFormat="1" ht="19.5" customHeight="1" thickBot="1" thickTop="1">
      <c r="A5" s="605" t="s">
        <v>115</v>
      </c>
      <c r="B5" s="605" t="s">
        <v>116</v>
      </c>
      <c r="C5" s="538" t="s">
        <v>34</v>
      </c>
      <c r="D5" s="539"/>
      <c r="E5" s="539"/>
      <c r="F5" s="539"/>
      <c r="G5" s="539"/>
      <c r="H5" s="539"/>
      <c r="I5" s="539"/>
      <c r="J5" s="539"/>
      <c r="K5" s="540"/>
      <c r="L5" s="540"/>
      <c r="M5" s="540"/>
      <c r="N5" s="541"/>
      <c r="O5" s="542" t="s">
        <v>33</v>
      </c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41"/>
    </row>
    <row r="6" spans="1:26" s="104" customFormat="1" ht="26.25" customHeight="1" thickBot="1">
      <c r="A6" s="606"/>
      <c r="B6" s="606"/>
      <c r="C6" s="611" t="s">
        <v>153</v>
      </c>
      <c r="D6" s="612"/>
      <c r="E6" s="612"/>
      <c r="F6" s="612"/>
      <c r="G6" s="613"/>
      <c r="H6" s="527" t="s">
        <v>32</v>
      </c>
      <c r="I6" s="611" t="s">
        <v>154</v>
      </c>
      <c r="J6" s="612"/>
      <c r="K6" s="612"/>
      <c r="L6" s="612"/>
      <c r="M6" s="613"/>
      <c r="N6" s="527" t="s">
        <v>31</v>
      </c>
      <c r="O6" s="614" t="s">
        <v>155</v>
      </c>
      <c r="P6" s="612"/>
      <c r="Q6" s="612"/>
      <c r="R6" s="612"/>
      <c r="S6" s="613"/>
      <c r="T6" s="527" t="s">
        <v>32</v>
      </c>
      <c r="U6" s="614" t="s">
        <v>156</v>
      </c>
      <c r="V6" s="612"/>
      <c r="W6" s="612"/>
      <c r="X6" s="612"/>
      <c r="Y6" s="613"/>
      <c r="Z6" s="527" t="s">
        <v>31</v>
      </c>
    </row>
    <row r="7" spans="1:26" s="99" customFormat="1" ht="26.25" customHeight="1">
      <c r="A7" s="607"/>
      <c r="B7" s="607"/>
      <c r="C7" s="510" t="s">
        <v>20</v>
      </c>
      <c r="D7" s="511"/>
      <c r="E7" s="512" t="s">
        <v>19</v>
      </c>
      <c r="F7" s="513"/>
      <c r="G7" s="514" t="s">
        <v>15</v>
      </c>
      <c r="H7" s="528"/>
      <c r="I7" s="510" t="s">
        <v>20</v>
      </c>
      <c r="J7" s="511"/>
      <c r="K7" s="512" t="s">
        <v>19</v>
      </c>
      <c r="L7" s="513"/>
      <c r="M7" s="514" t="s">
        <v>15</v>
      </c>
      <c r="N7" s="528"/>
      <c r="O7" s="511" t="s">
        <v>20</v>
      </c>
      <c r="P7" s="511"/>
      <c r="Q7" s="516" t="s">
        <v>19</v>
      </c>
      <c r="R7" s="511"/>
      <c r="S7" s="514" t="s">
        <v>15</v>
      </c>
      <c r="T7" s="528"/>
      <c r="U7" s="517" t="s">
        <v>20</v>
      </c>
      <c r="V7" s="513"/>
      <c r="W7" s="512" t="s">
        <v>19</v>
      </c>
      <c r="X7" s="533"/>
      <c r="Y7" s="514" t="s">
        <v>15</v>
      </c>
      <c r="Z7" s="528"/>
    </row>
    <row r="8" spans="1:26" s="99" customFormat="1" ht="31.5" thickBot="1">
      <c r="A8" s="608"/>
      <c r="B8" s="608"/>
      <c r="C8" s="102" t="s">
        <v>17</v>
      </c>
      <c r="D8" s="100" t="s">
        <v>16</v>
      </c>
      <c r="E8" s="101" t="s">
        <v>17</v>
      </c>
      <c r="F8" s="100" t="s">
        <v>16</v>
      </c>
      <c r="G8" s="515"/>
      <c r="H8" s="529"/>
      <c r="I8" s="102" t="s">
        <v>17</v>
      </c>
      <c r="J8" s="100" t="s">
        <v>16</v>
      </c>
      <c r="K8" s="101" t="s">
        <v>17</v>
      </c>
      <c r="L8" s="100" t="s">
        <v>16</v>
      </c>
      <c r="M8" s="515"/>
      <c r="N8" s="529"/>
      <c r="O8" s="103" t="s">
        <v>17</v>
      </c>
      <c r="P8" s="100" t="s">
        <v>16</v>
      </c>
      <c r="Q8" s="101" t="s">
        <v>17</v>
      </c>
      <c r="R8" s="100" t="s">
        <v>16</v>
      </c>
      <c r="S8" s="515"/>
      <c r="T8" s="529"/>
      <c r="U8" s="102" t="s">
        <v>17</v>
      </c>
      <c r="V8" s="100" t="s">
        <v>16</v>
      </c>
      <c r="W8" s="101" t="s">
        <v>17</v>
      </c>
      <c r="X8" s="100" t="s">
        <v>16</v>
      </c>
      <c r="Y8" s="515"/>
      <c r="Z8" s="529"/>
    </row>
    <row r="9" spans="1:26" s="88" customFormat="1" ht="18" customHeight="1" thickBot="1" thickTop="1">
      <c r="A9" s="98" t="s">
        <v>22</v>
      </c>
      <c r="B9" s="198"/>
      <c r="C9" s="97">
        <f>SUM(C10:C66)</f>
        <v>1974493</v>
      </c>
      <c r="D9" s="91">
        <f>SUM(D10:D66)</f>
        <v>1974493</v>
      </c>
      <c r="E9" s="92">
        <f>SUM(E10:E66)</f>
        <v>72717</v>
      </c>
      <c r="F9" s="91">
        <f>SUM(F10:F66)</f>
        <v>72717</v>
      </c>
      <c r="G9" s="90">
        <f>SUM(C9:F9)</f>
        <v>4094420</v>
      </c>
      <c r="H9" s="94">
        <f aca="true" t="shared" si="0" ref="H9:H22">G9/$G$9</f>
        <v>1</v>
      </c>
      <c r="I9" s="93">
        <f>SUM(I10:I66)</f>
        <v>1978742</v>
      </c>
      <c r="J9" s="91">
        <f>SUM(J10:J66)</f>
        <v>1978742</v>
      </c>
      <c r="K9" s="92">
        <f>SUM(K10:K66)</f>
        <v>67416</v>
      </c>
      <c r="L9" s="91">
        <f>SUM(L10:L66)</f>
        <v>67416</v>
      </c>
      <c r="M9" s="90">
        <f aca="true" t="shared" si="1" ref="M9:M22">SUM(I9:L9)</f>
        <v>4092316</v>
      </c>
      <c r="N9" s="96">
        <f aca="true" t="shared" si="2" ref="N9:N22">IF(ISERROR(G9/M9-1),"         /0",(G9/M9-1))</f>
        <v>0.0005141342946146654</v>
      </c>
      <c r="O9" s="95">
        <f>SUM(O10:O66)</f>
        <v>11366162</v>
      </c>
      <c r="P9" s="91">
        <f>SUM(P10:P66)</f>
        <v>11366162</v>
      </c>
      <c r="Q9" s="92">
        <f>SUM(Q10:Q66)</f>
        <v>397793</v>
      </c>
      <c r="R9" s="91">
        <f>SUM(R10:R66)</f>
        <v>397793</v>
      </c>
      <c r="S9" s="90">
        <f aca="true" t="shared" si="3" ref="S9:S22">SUM(O9:R9)</f>
        <v>23527910</v>
      </c>
      <c r="T9" s="94">
        <f aca="true" t="shared" si="4" ref="T9:T22">S9/$S$9</f>
        <v>1</v>
      </c>
      <c r="U9" s="93">
        <f>SUM(U10:U66)</f>
        <v>11139747</v>
      </c>
      <c r="V9" s="91">
        <f>SUM(V10:V66)</f>
        <v>11139747</v>
      </c>
      <c r="W9" s="92">
        <f>SUM(W10:W66)</f>
        <v>377364</v>
      </c>
      <c r="X9" s="91">
        <f>SUM(X10:X66)</f>
        <v>377364</v>
      </c>
      <c r="Y9" s="90">
        <f aca="true" t="shared" si="5" ref="Y9:Y22">SUM(U9:X9)</f>
        <v>23034222</v>
      </c>
      <c r="Z9" s="89">
        <f>IF(ISERROR(S9/Y9-1),"         /0",(S9/Y9-1))</f>
        <v>0.021432805501310215</v>
      </c>
    </row>
    <row r="10" spans="1:26" ht="21" customHeight="1" thickTop="1">
      <c r="A10" s="317" t="s">
        <v>396</v>
      </c>
      <c r="B10" s="318" t="s">
        <v>397</v>
      </c>
      <c r="C10" s="319">
        <v>725058</v>
      </c>
      <c r="D10" s="320">
        <v>707788</v>
      </c>
      <c r="E10" s="321">
        <v>12352</v>
      </c>
      <c r="F10" s="320">
        <v>12646</v>
      </c>
      <c r="G10" s="322">
        <f aca="true" t="shared" si="6" ref="G10:G66">SUM(C10:F10)</f>
        <v>1457844</v>
      </c>
      <c r="H10" s="323">
        <f t="shared" si="0"/>
        <v>0.35605629124515803</v>
      </c>
      <c r="I10" s="324">
        <v>728592</v>
      </c>
      <c r="J10" s="320">
        <v>708269</v>
      </c>
      <c r="K10" s="321">
        <v>12658</v>
      </c>
      <c r="L10" s="320">
        <v>12052</v>
      </c>
      <c r="M10" s="322">
        <f t="shared" si="1"/>
        <v>1461571</v>
      </c>
      <c r="N10" s="325">
        <f t="shared" si="2"/>
        <v>-0.002549995860618437</v>
      </c>
      <c r="O10" s="319">
        <v>4009329</v>
      </c>
      <c r="P10" s="320">
        <v>4137938</v>
      </c>
      <c r="Q10" s="321">
        <v>70998</v>
      </c>
      <c r="R10" s="320">
        <v>71635</v>
      </c>
      <c r="S10" s="322">
        <f t="shared" si="3"/>
        <v>8289900</v>
      </c>
      <c r="T10" s="323">
        <f t="shared" si="4"/>
        <v>0.35234323830718495</v>
      </c>
      <c r="U10" s="324">
        <v>3991802</v>
      </c>
      <c r="V10" s="320">
        <v>4111546</v>
      </c>
      <c r="W10" s="321">
        <v>72139</v>
      </c>
      <c r="X10" s="320">
        <v>71958</v>
      </c>
      <c r="Y10" s="322">
        <f t="shared" si="5"/>
        <v>8247445</v>
      </c>
      <c r="Z10" s="326">
        <f aca="true" t="shared" si="7" ref="Z10:Z22">IF(ISERROR(S10/Y10-1),"         /0",IF(S10/Y10&gt;5,"  *  ",(S10/Y10-1)))</f>
        <v>0.005147654819159131</v>
      </c>
    </row>
    <row r="11" spans="1:26" ht="21" customHeight="1">
      <c r="A11" s="327" t="s">
        <v>398</v>
      </c>
      <c r="B11" s="328" t="s">
        <v>399</v>
      </c>
      <c r="C11" s="329">
        <v>257899</v>
      </c>
      <c r="D11" s="330">
        <v>252554</v>
      </c>
      <c r="E11" s="331">
        <v>3551</v>
      </c>
      <c r="F11" s="330">
        <v>3133</v>
      </c>
      <c r="G11" s="332">
        <f t="shared" si="6"/>
        <v>517137</v>
      </c>
      <c r="H11" s="333">
        <f t="shared" si="0"/>
        <v>0.12630287073627033</v>
      </c>
      <c r="I11" s="334">
        <v>235195</v>
      </c>
      <c r="J11" s="330">
        <v>233604</v>
      </c>
      <c r="K11" s="331">
        <v>3189</v>
      </c>
      <c r="L11" s="330">
        <v>2814</v>
      </c>
      <c r="M11" s="332">
        <f t="shared" si="1"/>
        <v>474802</v>
      </c>
      <c r="N11" s="335">
        <f t="shared" si="2"/>
        <v>0.08916348288339138</v>
      </c>
      <c r="O11" s="329">
        <v>1482824</v>
      </c>
      <c r="P11" s="330">
        <v>1464608</v>
      </c>
      <c r="Q11" s="331">
        <v>17814</v>
      </c>
      <c r="R11" s="330">
        <v>17954</v>
      </c>
      <c r="S11" s="332">
        <f t="shared" si="3"/>
        <v>2983200</v>
      </c>
      <c r="T11" s="333">
        <f t="shared" si="4"/>
        <v>0.1267940926329623</v>
      </c>
      <c r="U11" s="334">
        <v>1373202</v>
      </c>
      <c r="V11" s="330">
        <v>1365498</v>
      </c>
      <c r="W11" s="331">
        <v>14893</v>
      </c>
      <c r="X11" s="330">
        <v>15650</v>
      </c>
      <c r="Y11" s="332">
        <f t="shared" si="5"/>
        <v>2769243</v>
      </c>
      <c r="Z11" s="336">
        <f t="shared" si="7"/>
        <v>0.07726190875990291</v>
      </c>
    </row>
    <row r="12" spans="1:26" ht="21" customHeight="1">
      <c r="A12" s="327" t="s">
        <v>400</v>
      </c>
      <c r="B12" s="328" t="s">
        <v>401</v>
      </c>
      <c r="C12" s="329">
        <v>169056</v>
      </c>
      <c r="D12" s="330">
        <v>170192</v>
      </c>
      <c r="E12" s="331">
        <v>4263</v>
      </c>
      <c r="F12" s="330">
        <v>4273</v>
      </c>
      <c r="G12" s="332">
        <f t="shared" si="6"/>
        <v>347784</v>
      </c>
      <c r="H12" s="333">
        <f t="shared" si="0"/>
        <v>0.08494096843997441</v>
      </c>
      <c r="I12" s="334">
        <v>181120</v>
      </c>
      <c r="J12" s="330">
        <v>183940</v>
      </c>
      <c r="K12" s="331">
        <v>4846</v>
      </c>
      <c r="L12" s="330">
        <v>5022</v>
      </c>
      <c r="M12" s="332">
        <f t="shared" si="1"/>
        <v>374928</v>
      </c>
      <c r="N12" s="335">
        <f t="shared" si="2"/>
        <v>-0.07239790039687621</v>
      </c>
      <c r="O12" s="329">
        <v>1037690</v>
      </c>
      <c r="P12" s="330">
        <v>1023352</v>
      </c>
      <c r="Q12" s="331">
        <v>21294</v>
      </c>
      <c r="R12" s="330">
        <v>20001</v>
      </c>
      <c r="S12" s="332">
        <f t="shared" si="3"/>
        <v>2102337</v>
      </c>
      <c r="T12" s="333">
        <f t="shared" si="4"/>
        <v>0.08935502558450793</v>
      </c>
      <c r="U12" s="334">
        <v>1017845</v>
      </c>
      <c r="V12" s="330">
        <v>1002345</v>
      </c>
      <c r="W12" s="331">
        <v>22877</v>
      </c>
      <c r="X12" s="330">
        <v>24310</v>
      </c>
      <c r="Y12" s="332">
        <f t="shared" si="5"/>
        <v>2067377</v>
      </c>
      <c r="Z12" s="336">
        <f t="shared" si="7"/>
        <v>0.016910316792728253</v>
      </c>
    </row>
    <row r="13" spans="1:26" ht="21" customHeight="1">
      <c r="A13" s="327" t="s">
        <v>402</v>
      </c>
      <c r="B13" s="328" t="s">
        <v>403</v>
      </c>
      <c r="C13" s="329">
        <v>159932</v>
      </c>
      <c r="D13" s="330">
        <v>166568</v>
      </c>
      <c r="E13" s="331">
        <v>325</v>
      </c>
      <c r="F13" s="330">
        <v>542</v>
      </c>
      <c r="G13" s="332">
        <f t="shared" si="6"/>
        <v>327367</v>
      </c>
      <c r="H13" s="333">
        <f t="shared" si="0"/>
        <v>0.07995442577947548</v>
      </c>
      <c r="I13" s="334">
        <v>148489</v>
      </c>
      <c r="J13" s="330">
        <v>158887</v>
      </c>
      <c r="K13" s="331">
        <v>502</v>
      </c>
      <c r="L13" s="330">
        <v>729</v>
      </c>
      <c r="M13" s="332">
        <f t="shared" si="1"/>
        <v>308607</v>
      </c>
      <c r="N13" s="335">
        <f t="shared" si="2"/>
        <v>0.06078928864218902</v>
      </c>
      <c r="O13" s="329">
        <v>956859</v>
      </c>
      <c r="P13" s="330">
        <v>943796</v>
      </c>
      <c r="Q13" s="331">
        <v>4561</v>
      </c>
      <c r="R13" s="330">
        <v>5568</v>
      </c>
      <c r="S13" s="332">
        <f t="shared" si="3"/>
        <v>1910784</v>
      </c>
      <c r="T13" s="333">
        <f t="shared" si="4"/>
        <v>0.08121350345185782</v>
      </c>
      <c r="U13" s="334">
        <v>866737</v>
      </c>
      <c r="V13" s="330">
        <v>859928</v>
      </c>
      <c r="W13" s="331">
        <v>2869</v>
      </c>
      <c r="X13" s="330">
        <v>2914</v>
      </c>
      <c r="Y13" s="332">
        <f t="shared" si="5"/>
        <v>1732448</v>
      </c>
      <c r="Z13" s="336">
        <f t="shared" si="7"/>
        <v>0.10293873178300306</v>
      </c>
    </row>
    <row r="14" spans="1:26" ht="21" customHeight="1">
      <c r="A14" s="327" t="s">
        <v>404</v>
      </c>
      <c r="B14" s="328" t="s">
        <v>405</v>
      </c>
      <c r="C14" s="329">
        <v>95326</v>
      </c>
      <c r="D14" s="330">
        <v>98349</v>
      </c>
      <c r="E14" s="331">
        <v>2629</v>
      </c>
      <c r="F14" s="330">
        <v>3327</v>
      </c>
      <c r="G14" s="332">
        <f t="shared" si="6"/>
        <v>199631</v>
      </c>
      <c r="H14" s="333">
        <f t="shared" si="0"/>
        <v>0.04875684468129796</v>
      </c>
      <c r="I14" s="334">
        <v>109746</v>
      </c>
      <c r="J14" s="330">
        <v>110561</v>
      </c>
      <c r="K14" s="331">
        <v>648</v>
      </c>
      <c r="L14" s="330">
        <v>604</v>
      </c>
      <c r="M14" s="332">
        <f t="shared" si="1"/>
        <v>221559</v>
      </c>
      <c r="N14" s="335">
        <f t="shared" si="2"/>
        <v>-0.0989713800838603</v>
      </c>
      <c r="O14" s="329">
        <v>577892</v>
      </c>
      <c r="P14" s="330">
        <v>570797</v>
      </c>
      <c r="Q14" s="331">
        <v>16117</v>
      </c>
      <c r="R14" s="330">
        <v>17338</v>
      </c>
      <c r="S14" s="332">
        <f t="shared" si="3"/>
        <v>1182144</v>
      </c>
      <c r="T14" s="333">
        <f t="shared" si="4"/>
        <v>0.05024432684416083</v>
      </c>
      <c r="U14" s="334">
        <v>625737</v>
      </c>
      <c r="V14" s="330">
        <v>604340</v>
      </c>
      <c r="W14" s="331">
        <v>8148</v>
      </c>
      <c r="X14" s="330">
        <v>9158</v>
      </c>
      <c r="Y14" s="332">
        <f t="shared" si="5"/>
        <v>1247383</v>
      </c>
      <c r="Z14" s="336">
        <f t="shared" si="7"/>
        <v>-0.05230069673869209</v>
      </c>
    </row>
    <row r="15" spans="1:26" ht="21" customHeight="1">
      <c r="A15" s="327" t="s">
        <v>406</v>
      </c>
      <c r="B15" s="328" t="s">
        <v>407</v>
      </c>
      <c r="C15" s="329">
        <v>75566</v>
      </c>
      <c r="D15" s="330">
        <v>80954</v>
      </c>
      <c r="E15" s="331">
        <v>16042</v>
      </c>
      <c r="F15" s="330">
        <v>15593</v>
      </c>
      <c r="G15" s="332">
        <f t="shared" si="6"/>
        <v>188155</v>
      </c>
      <c r="H15" s="333">
        <f t="shared" si="0"/>
        <v>0.04595400569555639</v>
      </c>
      <c r="I15" s="334">
        <v>65056</v>
      </c>
      <c r="J15" s="330">
        <v>69959</v>
      </c>
      <c r="K15" s="331">
        <v>16268</v>
      </c>
      <c r="L15" s="330">
        <v>16168</v>
      </c>
      <c r="M15" s="332">
        <f t="shared" si="1"/>
        <v>167451</v>
      </c>
      <c r="N15" s="335">
        <f t="shared" si="2"/>
        <v>0.12364214008874241</v>
      </c>
      <c r="O15" s="329">
        <v>447401</v>
      </c>
      <c r="P15" s="330">
        <v>447746</v>
      </c>
      <c r="Q15" s="331">
        <v>86826</v>
      </c>
      <c r="R15" s="330">
        <v>86543</v>
      </c>
      <c r="S15" s="332">
        <f t="shared" si="3"/>
        <v>1068516</v>
      </c>
      <c r="T15" s="333">
        <f t="shared" si="4"/>
        <v>0.04541482860143549</v>
      </c>
      <c r="U15" s="334">
        <v>395406</v>
      </c>
      <c r="V15" s="330">
        <v>395863</v>
      </c>
      <c r="W15" s="331">
        <v>88606</v>
      </c>
      <c r="X15" s="330">
        <v>86222</v>
      </c>
      <c r="Y15" s="332">
        <f t="shared" si="5"/>
        <v>966097</v>
      </c>
      <c r="Z15" s="336">
        <f t="shared" si="7"/>
        <v>0.10601316430958807</v>
      </c>
    </row>
    <row r="16" spans="1:26" ht="21" customHeight="1">
      <c r="A16" s="327" t="s">
        <v>408</v>
      </c>
      <c r="B16" s="328" t="s">
        <v>409</v>
      </c>
      <c r="C16" s="329">
        <v>67669</v>
      </c>
      <c r="D16" s="330">
        <v>72007</v>
      </c>
      <c r="E16" s="331">
        <v>42</v>
      </c>
      <c r="F16" s="330">
        <v>112</v>
      </c>
      <c r="G16" s="332">
        <f>SUM(C16:F16)</f>
        <v>139830</v>
      </c>
      <c r="H16" s="333">
        <f>G16/$G$9</f>
        <v>0.034151357212987433</v>
      </c>
      <c r="I16" s="334">
        <v>61051</v>
      </c>
      <c r="J16" s="330">
        <v>64793</v>
      </c>
      <c r="K16" s="331">
        <v>205</v>
      </c>
      <c r="L16" s="330">
        <v>229</v>
      </c>
      <c r="M16" s="332">
        <f>SUM(I16:L16)</f>
        <v>126278</v>
      </c>
      <c r="N16" s="335">
        <f>IF(ISERROR(G16/M16-1),"         /0",(G16/M16-1))</f>
        <v>0.10731877286621572</v>
      </c>
      <c r="O16" s="329">
        <v>406947</v>
      </c>
      <c r="P16" s="330">
        <v>394887</v>
      </c>
      <c r="Q16" s="331">
        <v>1729</v>
      </c>
      <c r="R16" s="330">
        <v>2116</v>
      </c>
      <c r="S16" s="332">
        <f>SUM(O16:R16)</f>
        <v>805679</v>
      </c>
      <c r="T16" s="333">
        <f>S16/$S$9</f>
        <v>0.03424354309413798</v>
      </c>
      <c r="U16" s="334">
        <v>356469</v>
      </c>
      <c r="V16" s="330">
        <v>352595</v>
      </c>
      <c r="W16" s="331">
        <v>2922</v>
      </c>
      <c r="X16" s="330">
        <v>2465</v>
      </c>
      <c r="Y16" s="332">
        <f>SUM(U16:X16)</f>
        <v>714451</v>
      </c>
      <c r="Z16" s="336">
        <f>IF(ISERROR(S16/Y16-1),"         /0",IF(S16/Y16&gt;5,"  *  ",(S16/Y16-1)))</f>
        <v>0.12768965261438514</v>
      </c>
    </row>
    <row r="17" spans="1:26" ht="21" customHeight="1">
      <c r="A17" s="327" t="s">
        <v>410</v>
      </c>
      <c r="B17" s="328" t="s">
        <v>411</v>
      </c>
      <c r="C17" s="329">
        <v>64499</v>
      </c>
      <c r="D17" s="330">
        <v>63973</v>
      </c>
      <c r="E17" s="331">
        <v>737</v>
      </c>
      <c r="F17" s="330">
        <v>764</v>
      </c>
      <c r="G17" s="332">
        <f>SUM(C17:F17)</f>
        <v>129973</v>
      </c>
      <c r="H17" s="333">
        <f>G17/$G$9</f>
        <v>0.03174393442783105</v>
      </c>
      <c r="I17" s="334">
        <v>69189</v>
      </c>
      <c r="J17" s="330">
        <v>68811</v>
      </c>
      <c r="K17" s="331">
        <v>1302</v>
      </c>
      <c r="L17" s="330">
        <v>1482</v>
      </c>
      <c r="M17" s="332">
        <f>SUM(I17:L17)</f>
        <v>140784</v>
      </c>
      <c r="N17" s="335">
        <f>IF(ISERROR(G17/M17-1),"         /0",(G17/M17-1))</f>
        <v>-0.07679139674963065</v>
      </c>
      <c r="O17" s="329">
        <v>378637</v>
      </c>
      <c r="P17" s="330">
        <v>367924</v>
      </c>
      <c r="Q17" s="331">
        <v>7745</v>
      </c>
      <c r="R17" s="330">
        <v>7300</v>
      </c>
      <c r="S17" s="332">
        <f>SUM(O17:R17)</f>
        <v>761606</v>
      </c>
      <c r="T17" s="333">
        <f>S17/$S$9</f>
        <v>0.032370321035740106</v>
      </c>
      <c r="U17" s="334">
        <v>393344</v>
      </c>
      <c r="V17" s="330">
        <v>385831</v>
      </c>
      <c r="W17" s="331">
        <v>6634</v>
      </c>
      <c r="X17" s="330">
        <v>7331</v>
      </c>
      <c r="Y17" s="332">
        <f>SUM(U17:X17)</f>
        <v>793140</v>
      </c>
      <c r="Z17" s="336">
        <f>IF(ISERROR(S17/Y17-1),"         /0",IF(S17/Y17&gt;5,"  *  ",(S17/Y17-1)))</f>
        <v>-0.03975842852459843</v>
      </c>
    </row>
    <row r="18" spans="1:26" ht="21" customHeight="1">
      <c r="A18" s="327" t="s">
        <v>412</v>
      </c>
      <c r="B18" s="328" t="s">
        <v>413</v>
      </c>
      <c r="C18" s="329">
        <v>56030</v>
      </c>
      <c r="D18" s="330">
        <v>55276</v>
      </c>
      <c r="E18" s="331">
        <v>2793</v>
      </c>
      <c r="F18" s="330">
        <v>3012</v>
      </c>
      <c r="G18" s="332">
        <f>SUM(C18:F18)</f>
        <v>117111</v>
      </c>
      <c r="H18" s="333">
        <f>G18/$G$9</f>
        <v>0.02860258595845077</v>
      </c>
      <c r="I18" s="334">
        <v>54575</v>
      </c>
      <c r="J18" s="330">
        <v>55245</v>
      </c>
      <c r="K18" s="331">
        <v>1937</v>
      </c>
      <c r="L18" s="330">
        <v>1912</v>
      </c>
      <c r="M18" s="332">
        <f>SUM(I18:L18)</f>
        <v>113669</v>
      </c>
      <c r="N18" s="335">
        <f>IF(ISERROR(G18/M18-1),"         /0",(G18/M18-1))</f>
        <v>0.030280903324565234</v>
      </c>
      <c r="O18" s="329">
        <v>322020</v>
      </c>
      <c r="P18" s="330">
        <v>308497</v>
      </c>
      <c r="Q18" s="331">
        <v>13264</v>
      </c>
      <c r="R18" s="330">
        <v>13386</v>
      </c>
      <c r="S18" s="332">
        <f>SUM(O18:R18)</f>
        <v>657167</v>
      </c>
      <c r="T18" s="333">
        <f>S18/$S$9</f>
        <v>0.027931380220342562</v>
      </c>
      <c r="U18" s="334">
        <v>322480</v>
      </c>
      <c r="V18" s="330">
        <v>314269</v>
      </c>
      <c r="W18" s="331">
        <v>11174</v>
      </c>
      <c r="X18" s="330">
        <v>10177</v>
      </c>
      <c r="Y18" s="332">
        <f>SUM(U18:X18)</f>
        <v>658100</v>
      </c>
      <c r="Z18" s="336">
        <f>IF(ISERROR(S18/Y18-1),"         /0",IF(S18/Y18&gt;5,"  *  ",(S18/Y18-1)))</f>
        <v>-0.001417717672086316</v>
      </c>
    </row>
    <row r="19" spans="1:26" ht="21" customHeight="1">
      <c r="A19" s="327" t="s">
        <v>414</v>
      </c>
      <c r="B19" s="328" t="s">
        <v>415</v>
      </c>
      <c r="C19" s="329">
        <v>42721</v>
      </c>
      <c r="D19" s="330">
        <v>44803</v>
      </c>
      <c r="E19" s="331">
        <v>25</v>
      </c>
      <c r="F19" s="330">
        <v>29</v>
      </c>
      <c r="G19" s="332">
        <f>SUM(C19:F19)</f>
        <v>87578</v>
      </c>
      <c r="H19" s="333">
        <f>G19/$G$9</f>
        <v>0.021389598526775466</v>
      </c>
      <c r="I19" s="334">
        <v>40193</v>
      </c>
      <c r="J19" s="330">
        <v>41428</v>
      </c>
      <c r="K19" s="331">
        <v>147</v>
      </c>
      <c r="L19" s="330">
        <v>9</v>
      </c>
      <c r="M19" s="332">
        <f>SUM(I19:L19)</f>
        <v>81777</v>
      </c>
      <c r="N19" s="335">
        <f>IF(ISERROR(G19/M19-1),"         /0",(G19/M19-1))</f>
        <v>0.070936815975152</v>
      </c>
      <c r="O19" s="329">
        <v>239727</v>
      </c>
      <c r="P19" s="330">
        <v>229047</v>
      </c>
      <c r="Q19" s="331">
        <v>573</v>
      </c>
      <c r="R19" s="330">
        <v>298</v>
      </c>
      <c r="S19" s="332">
        <f>SUM(O19:R19)</f>
        <v>469645</v>
      </c>
      <c r="T19" s="333">
        <f>S19/$S$9</f>
        <v>0.019961186522729813</v>
      </c>
      <c r="U19" s="334">
        <v>232698</v>
      </c>
      <c r="V19" s="330">
        <v>220932</v>
      </c>
      <c r="W19" s="331">
        <v>754</v>
      </c>
      <c r="X19" s="330">
        <v>160</v>
      </c>
      <c r="Y19" s="332">
        <f>SUM(U19:X19)</f>
        <v>454544</v>
      </c>
      <c r="Z19" s="336">
        <f>IF(ISERROR(S19/Y19-1),"         /0",IF(S19/Y19&gt;5,"  *  ",(S19/Y19-1)))</f>
        <v>0.03322230631138012</v>
      </c>
    </row>
    <row r="20" spans="1:26" ht="21" customHeight="1">
      <c r="A20" s="327" t="s">
        <v>416</v>
      </c>
      <c r="B20" s="328" t="s">
        <v>417</v>
      </c>
      <c r="C20" s="329">
        <v>41321</v>
      </c>
      <c r="D20" s="330">
        <v>40328</v>
      </c>
      <c r="E20" s="331">
        <v>1568</v>
      </c>
      <c r="F20" s="330">
        <v>1438</v>
      </c>
      <c r="G20" s="332">
        <f t="shared" si="6"/>
        <v>84655</v>
      </c>
      <c r="H20" s="333">
        <f>G20/$G$9</f>
        <v>0.020675700099159342</v>
      </c>
      <c r="I20" s="334">
        <v>45416</v>
      </c>
      <c r="J20" s="330">
        <v>45550</v>
      </c>
      <c r="K20" s="331">
        <v>2005</v>
      </c>
      <c r="L20" s="330">
        <v>2109</v>
      </c>
      <c r="M20" s="332">
        <f>SUM(I20:L20)</f>
        <v>95080</v>
      </c>
      <c r="N20" s="335">
        <f>IF(ISERROR(G20/M20-1),"         /0",(G20/M20-1))</f>
        <v>-0.10964450988641139</v>
      </c>
      <c r="O20" s="329">
        <v>242148</v>
      </c>
      <c r="P20" s="330">
        <v>247315</v>
      </c>
      <c r="Q20" s="331">
        <v>8086</v>
      </c>
      <c r="R20" s="330">
        <v>9370</v>
      </c>
      <c r="S20" s="332">
        <f>SUM(O20:R20)</f>
        <v>506919</v>
      </c>
      <c r="T20" s="333">
        <f>S20/$S$9</f>
        <v>0.02154543263723807</v>
      </c>
      <c r="U20" s="334">
        <v>238062</v>
      </c>
      <c r="V20" s="330">
        <v>244110</v>
      </c>
      <c r="W20" s="331">
        <v>12164</v>
      </c>
      <c r="X20" s="330">
        <v>13543</v>
      </c>
      <c r="Y20" s="332">
        <f>SUM(U20:X20)</f>
        <v>507879</v>
      </c>
      <c r="Z20" s="336">
        <f>IF(ISERROR(S20/Y20-1),"         /0",IF(S20/Y20&gt;5,"  *  ",(S20/Y20-1)))</f>
        <v>-0.0018902140076672014</v>
      </c>
    </row>
    <row r="21" spans="1:26" ht="21" customHeight="1">
      <c r="A21" s="327" t="s">
        <v>418</v>
      </c>
      <c r="B21" s="328" t="s">
        <v>419</v>
      </c>
      <c r="C21" s="329">
        <v>40886</v>
      </c>
      <c r="D21" s="330">
        <v>38356</v>
      </c>
      <c r="E21" s="331">
        <v>765</v>
      </c>
      <c r="F21" s="330">
        <v>729</v>
      </c>
      <c r="G21" s="332">
        <f t="shared" si="6"/>
        <v>80736</v>
      </c>
      <c r="H21" s="333">
        <f>G21/$G$9</f>
        <v>0.019718543774209778</v>
      </c>
      <c r="I21" s="334">
        <v>49750</v>
      </c>
      <c r="J21" s="330">
        <v>46846</v>
      </c>
      <c r="K21" s="331">
        <v>155</v>
      </c>
      <c r="L21" s="330">
        <v>149</v>
      </c>
      <c r="M21" s="332">
        <f>SUM(I21:L21)</f>
        <v>96900</v>
      </c>
      <c r="N21" s="335">
        <f>IF(ISERROR(G21/M21-1),"         /0",(G21/M21-1))</f>
        <v>-0.16681114551083587</v>
      </c>
      <c r="O21" s="329">
        <v>221918</v>
      </c>
      <c r="P21" s="330">
        <v>213060</v>
      </c>
      <c r="Q21" s="331">
        <v>1922</v>
      </c>
      <c r="R21" s="330">
        <v>2091</v>
      </c>
      <c r="S21" s="332">
        <f>SUM(O21:R21)</f>
        <v>438991</v>
      </c>
      <c r="T21" s="333">
        <f>S21/$S$9</f>
        <v>0.018658308366531495</v>
      </c>
      <c r="U21" s="334">
        <v>257196</v>
      </c>
      <c r="V21" s="330">
        <v>247850</v>
      </c>
      <c r="W21" s="331">
        <v>1130</v>
      </c>
      <c r="X21" s="330">
        <v>1159</v>
      </c>
      <c r="Y21" s="332">
        <f>SUM(U21:X21)</f>
        <v>507335</v>
      </c>
      <c r="Z21" s="336">
        <f>IF(ISERROR(S21/Y21-1),"         /0",IF(S21/Y21&gt;5,"  *  ",(S21/Y21-1)))</f>
        <v>-0.13471177821360636</v>
      </c>
    </row>
    <row r="22" spans="1:26" ht="21" customHeight="1">
      <c r="A22" s="327" t="s">
        <v>420</v>
      </c>
      <c r="B22" s="328" t="s">
        <v>421</v>
      </c>
      <c r="C22" s="329">
        <v>16501</v>
      </c>
      <c r="D22" s="330">
        <v>17592</v>
      </c>
      <c r="E22" s="331">
        <v>302</v>
      </c>
      <c r="F22" s="330">
        <v>43</v>
      </c>
      <c r="G22" s="332">
        <f t="shared" si="6"/>
        <v>34438</v>
      </c>
      <c r="H22" s="333">
        <f t="shared" si="0"/>
        <v>0.008410959305591513</v>
      </c>
      <c r="I22" s="334">
        <v>17144</v>
      </c>
      <c r="J22" s="330">
        <v>17268</v>
      </c>
      <c r="K22" s="331">
        <v>15</v>
      </c>
      <c r="L22" s="330">
        <v>40</v>
      </c>
      <c r="M22" s="332">
        <f t="shared" si="1"/>
        <v>34467</v>
      </c>
      <c r="N22" s="335">
        <f t="shared" si="2"/>
        <v>-0.0008413845127223096</v>
      </c>
      <c r="O22" s="329">
        <v>95158</v>
      </c>
      <c r="P22" s="330">
        <v>94326</v>
      </c>
      <c r="Q22" s="331">
        <v>3427</v>
      </c>
      <c r="R22" s="330">
        <v>2584</v>
      </c>
      <c r="S22" s="332">
        <f t="shared" si="3"/>
        <v>195495</v>
      </c>
      <c r="T22" s="333">
        <f t="shared" si="4"/>
        <v>0.008309067826254011</v>
      </c>
      <c r="U22" s="334">
        <v>95881</v>
      </c>
      <c r="V22" s="330">
        <v>91070</v>
      </c>
      <c r="W22" s="331">
        <v>1311</v>
      </c>
      <c r="X22" s="330">
        <v>1075</v>
      </c>
      <c r="Y22" s="332">
        <f t="shared" si="5"/>
        <v>189337</v>
      </c>
      <c r="Z22" s="336">
        <f t="shared" si="7"/>
        <v>0.032524018020777756</v>
      </c>
    </row>
    <row r="23" spans="1:26" ht="21" customHeight="1">
      <c r="A23" s="327" t="s">
        <v>422</v>
      </c>
      <c r="B23" s="328" t="s">
        <v>423</v>
      </c>
      <c r="C23" s="329">
        <v>14831</v>
      </c>
      <c r="D23" s="330">
        <v>15372</v>
      </c>
      <c r="E23" s="331">
        <v>574</v>
      </c>
      <c r="F23" s="330">
        <v>494</v>
      </c>
      <c r="G23" s="332">
        <f t="shared" si="6"/>
        <v>31271</v>
      </c>
      <c r="H23" s="333">
        <f aca="true" t="shared" si="8" ref="H23:H33">G23/$G$9</f>
        <v>0.007637467577825431</v>
      </c>
      <c r="I23" s="334">
        <v>18055</v>
      </c>
      <c r="J23" s="330">
        <v>17536</v>
      </c>
      <c r="K23" s="331">
        <v>810</v>
      </c>
      <c r="L23" s="330">
        <v>780</v>
      </c>
      <c r="M23" s="332">
        <f aca="true" t="shared" si="9" ref="M23:M33">SUM(I23:L23)</f>
        <v>37181</v>
      </c>
      <c r="N23" s="335">
        <f aca="true" t="shared" si="10" ref="N23:N33">IF(ISERROR(G23/M23-1),"         /0",(G23/M23-1))</f>
        <v>-0.15895215298136145</v>
      </c>
      <c r="O23" s="329">
        <v>87364</v>
      </c>
      <c r="P23" s="330">
        <v>81898</v>
      </c>
      <c r="Q23" s="331">
        <v>3473</v>
      </c>
      <c r="R23" s="330">
        <v>3648</v>
      </c>
      <c r="S23" s="332">
        <f aca="true" t="shared" si="11" ref="S23:S33">SUM(O23:R23)</f>
        <v>176383</v>
      </c>
      <c r="T23" s="333">
        <f aca="true" t="shared" si="12" ref="T23:T33">S23/$S$9</f>
        <v>0.0074967559804504525</v>
      </c>
      <c r="U23" s="334">
        <v>93970</v>
      </c>
      <c r="V23" s="330">
        <v>86650</v>
      </c>
      <c r="W23" s="331">
        <v>4611</v>
      </c>
      <c r="X23" s="330">
        <v>5334</v>
      </c>
      <c r="Y23" s="332">
        <f aca="true" t="shared" si="13" ref="Y23:Y33">SUM(U23:X23)</f>
        <v>190565</v>
      </c>
      <c r="Z23" s="336">
        <f aca="true" t="shared" si="14" ref="Z23:Z33">IF(ISERROR(S23/Y23-1),"         /0",IF(S23/Y23&gt;5,"  *  ",(S23/Y23-1)))</f>
        <v>-0.07442080130139328</v>
      </c>
    </row>
    <row r="24" spans="1:26" ht="21" customHeight="1">
      <c r="A24" s="327" t="s">
        <v>424</v>
      </c>
      <c r="B24" s="328" t="s">
        <v>425</v>
      </c>
      <c r="C24" s="329">
        <v>15187</v>
      </c>
      <c r="D24" s="330">
        <v>15584</v>
      </c>
      <c r="E24" s="331">
        <v>14</v>
      </c>
      <c r="F24" s="330">
        <v>122</v>
      </c>
      <c r="G24" s="332">
        <f t="shared" si="6"/>
        <v>30907</v>
      </c>
      <c r="H24" s="333">
        <f t="shared" si="8"/>
        <v>0.007548566097273851</v>
      </c>
      <c r="I24" s="334">
        <v>16333</v>
      </c>
      <c r="J24" s="330">
        <v>16384</v>
      </c>
      <c r="K24" s="331">
        <v>9</v>
      </c>
      <c r="L24" s="330">
        <v>32</v>
      </c>
      <c r="M24" s="332">
        <f t="shared" si="9"/>
        <v>32758</v>
      </c>
      <c r="N24" s="335">
        <f t="shared" si="10"/>
        <v>-0.056505281152695486</v>
      </c>
      <c r="O24" s="329">
        <v>92792</v>
      </c>
      <c r="P24" s="330">
        <v>91040</v>
      </c>
      <c r="Q24" s="331">
        <v>341</v>
      </c>
      <c r="R24" s="330">
        <v>318</v>
      </c>
      <c r="S24" s="332">
        <f t="shared" si="11"/>
        <v>184491</v>
      </c>
      <c r="T24" s="333">
        <f t="shared" si="12"/>
        <v>0.007841367975311025</v>
      </c>
      <c r="U24" s="334">
        <v>100357</v>
      </c>
      <c r="V24" s="330">
        <v>95872</v>
      </c>
      <c r="W24" s="331">
        <v>378</v>
      </c>
      <c r="X24" s="330">
        <v>324</v>
      </c>
      <c r="Y24" s="332">
        <f t="shared" si="13"/>
        <v>196931</v>
      </c>
      <c r="Z24" s="336">
        <f t="shared" si="14"/>
        <v>-0.06316933342135067</v>
      </c>
    </row>
    <row r="25" spans="1:26" ht="21" customHeight="1">
      <c r="A25" s="327" t="s">
        <v>426</v>
      </c>
      <c r="B25" s="328" t="s">
        <v>426</v>
      </c>
      <c r="C25" s="329">
        <v>14367</v>
      </c>
      <c r="D25" s="330">
        <v>14294</v>
      </c>
      <c r="E25" s="331">
        <v>213</v>
      </c>
      <c r="F25" s="330">
        <v>193</v>
      </c>
      <c r="G25" s="332">
        <f t="shared" si="6"/>
        <v>29067</v>
      </c>
      <c r="H25" s="333">
        <f>G25/$G$9</f>
        <v>0.0070991739977823475</v>
      </c>
      <c r="I25" s="334">
        <v>16794</v>
      </c>
      <c r="J25" s="330">
        <v>15857</v>
      </c>
      <c r="K25" s="331">
        <v>658</v>
      </c>
      <c r="L25" s="330">
        <v>631</v>
      </c>
      <c r="M25" s="332">
        <f>SUM(I25:L25)</f>
        <v>33940</v>
      </c>
      <c r="N25" s="335">
        <f>IF(ISERROR(G25/M25-1),"         /0",(G25/M25-1))</f>
        <v>-0.1435769004124926</v>
      </c>
      <c r="O25" s="329">
        <v>80563</v>
      </c>
      <c r="P25" s="330">
        <v>79020</v>
      </c>
      <c r="Q25" s="331">
        <v>2148</v>
      </c>
      <c r="R25" s="330">
        <v>1935</v>
      </c>
      <c r="S25" s="332">
        <f>SUM(O25:R25)</f>
        <v>163666</v>
      </c>
      <c r="T25" s="333">
        <f>S25/$S$9</f>
        <v>0.006956248982591314</v>
      </c>
      <c r="U25" s="334">
        <v>99211</v>
      </c>
      <c r="V25" s="330">
        <v>95034</v>
      </c>
      <c r="W25" s="331">
        <v>3757</v>
      </c>
      <c r="X25" s="330">
        <v>3710</v>
      </c>
      <c r="Y25" s="332">
        <f>SUM(U25:X25)</f>
        <v>201712</v>
      </c>
      <c r="Z25" s="336">
        <f>IF(ISERROR(S25/Y25-1),"         /0",IF(S25/Y25&gt;5,"  *  ",(S25/Y25-1)))</f>
        <v>-0.18861545173316407</v>
      </c>
    </row>
    <row r="26" spans="1:26" ht="21" customHeight="1">
      <c r="A26" s="327" t="s">
        <v>427</v>
      </c>
      <c r="B26" s="328" t="s">
        <v>428</v>
      </c>
      <c r="C26" s="329">
        <v>12327</v>
      </c>
      <c r="D26" s="330">
        <v>12601</v>
      </c>
      <c r="E26" s="331">
        <v>324</v>
      </c>
      <c r="F26" s="330">
        <v>307</v>
      </c>
      <c r="G26" s="332">
        <f t="shared" si="6"/>
        <v>25559</v>
      </c>
      <c r="H26" s="333">
        <f>G26/$G$9</f>
        <v>0.00624239819070833</v>
      </c>
      <c r="I26" s="334">
        <v>11716</v>
      </c>
      <c r="J26" s="330">
        <v>12120</v>
      </c>
      <c r="K26" s="331">
        <v>344</v>
      </c>
      <c r="L26" s="330">
        <v>333</v>
      </c>
      <c r="M26" s="332">
        <f>SUM(I26:L26)</f>
        <v>24513</v>
      </c>
      <c r="N26" s="335">
        <f>IF(ISERROR(G26/M26-1),"         /0",(G26/M26-1))</f>
        <v>0.0426712356708685</v>
      </c>
      <c r="O26" s="329">
        <v>73008</v>
      </c>
      <c r="P26" s="330">
        <v>71318</v>
      </c>
      <c r="Q26" s="331">
        <v>1937</v>
      </c>
      <c r="R26" s="330">
        <v>1899</v>
      </c>
      <c r="S26" s="332">
        <f>SUM(O26:R26)</f>
        <v>148162</v>
      </c>
      <c r="T26" s="333">
        <f>S26/$S$9</f>
        <v>0.006297286924337946</v>
      </c>
      <c r="U26" s="334">
        <v>70811</v>
      </c>
      <c r="V26" s="330">
        <v>69889</v>
      </c>
      <c r="W26" s="331">
        <v>2027</v>
      </c>
      <c r="X26" s="330">
        <v>1962</v>
      </c>
      <c r="Y26" s="332">
        <f>SUM(U26:X26)</f>
        <v>144689</v>
      </c>
      <c r="Z26" s="336">
        <f>IF(ISERROR(S26/Y26-1),"         /0",IF(S26/Y26&gt;5,"  *  ",(S26/Y26-1)))</f>
        <v>0.02400320687820079</v>
      </c>
    </row>
    <row r="27" spans="1:26" ht="21" customHeight="1">
      <c r="A27" s="327" t="s">
        <v>429</v>
      </c>
      <c r="B27" s="328" t="s">
        <v>430</v>
      </c>
      <c r="C27" s="329">
        <v>10083</v>
      </c>
      <c r="D27" s="330">
        <v>10578</v>
      </c>
      <c r="E27" s="331">
        <v>2021</v>
      </c>
      <c r="F27" s="330">
        <v>2202</v>
      </c>
      <c r="G27" s="332">
        <f t="shared" si="6"/>
        <v>24884</v>
      </c>
      <c r="H27" s="333">
        <f>G27/$G$9</f>
        <v>0.006077539675949218</v>
      </c>
      <c r="I27" s="334">
        <v>8507</v>
      </c>
      <c r="J27" s="330">
        <v>8797</v>
      </c>
      <c r="K27" s="331">
        <v>1796</v>
      </c>
      <c r="L27" s="330">
        <v>2232</v>
      </c>
      <c r="M27" s="332">
        <f>SUM(I27:L27)</f>
        <v>21332</v>
      </c>
      <c r="N27" s="335">
        <f>IF(ISERROR(G27/M27-1),"         /0",(G27/M27-1))</f>
        <v>0.16651040690043128</v>
      </c>
      <c r="O27" s="329">
        <v>64215</v>
      </c>
      <c r="P27" s="330">
        <v>64992</v>
      </c>
      <c r="Q27" s="331">
        <v>8989</v>
      </c>
      <c r="R27" s="330">
        <v>8505</v>
      </c>
      <c r="S27" s="332">
        <f>SUM(O27:R27)</f>
        <v>146701</v>
      </c>
      <c r="T27" s="333">
        <f>S27/$S$9</f>
        <v>0.006235190461031176</v>
      </c>
      <c r="U27" s="334">
        <v>48914</v>
      </c>
      <c r="V27" s="330">
        <v>49413</v>
      </c>
      <c r="W27" s="331">
        <v>10655</v>
      </c>
      <c r="X27" s="330">
        <v>10556</v>
      </c>
      <c r="Y27" s="332">
        <f>SUM(U27:X27)</f>
        <v>119538</v>
      </c>
      <c r="Z27" s="336">
        <f>IF(ISERROR(S27/Y27-1),"         /0",IF(S27/Y27&gt;5,"  *  ",(S27/Y27-1)))</f>
        <v>0.22723318108049329</v>
      </c>
    </row>
    <row r="28" spans="1:26" ht="21" customHeight="1">
      <c r="A28" s="327" t="s">
        <v>431</v>
      </c>
      <c r="B28" s="328" t="s">
        <v>432</v>
      </c>
      <c r="C28" s="329">
        <v>11728</v>
      </c>
      <c r="D28" s="330">
        <v>12427</v>
      </c>
      <c r="E28" s="331">
        <v>36</v>
      </c>
      <c r="F28" s="330">
        <v>42</v>
      </c>
      <c r="G28" s="332">
        <f t="shared" si="6"/>
        <v>24233</v>
      </c>
      <c r="H28" s="333">
        <f t="shared" si="8"/>
        <v>0.005918542797270432</v>
      </c>
      <c r="I28" s="334">
        <v>12826</v>
      </c>
      <c r="J28" s="330">
        <v>13981</v>
      </c>
      <c r="K28" s="331">
        <v>25</v>
      </c>
      <c r="L28" s="330">
        <v>29</v>
      </c>
      <c r="M28" s="332">
        <f t="shared" si="9"/>
        <v>26861</v>
      </c>
      <c r="N28" s="335">
        <f t="shared" si="10"/>
        <v>-0.09783701276944268</v>
      </c>
      <c r="O28" s="329">
        <v>70721</v>
      </c>
      <c r="P28" s="330">
        <v>69293</v>
      </c>
      <c r="Q28" s="331">
        <v>520</v>
      </c>
      <c r="R28" s="330">
        <v>323</v>
      </c>
      <c r="S28" s="332">
        <f t="shared" si="11"/>
        <v>140857</v>
      </c>
      <c r="T28" s="333">
        <f t="shared" si="12"/>
        <v>0.005986804607804093</v>
      </c>
      <c r="U28" s="334">
        <v>72946</v>
      </c>
      <c r="V28" s="330">
        <v>73206</v>
      </c>
      <c r="W28" s="331">
        <v>319</v>
      </c>
      <c r="X28" s="330">
        <v>159</v>
      </c>
      <c r="Y28" s="332">
        <f t="shared" si="13"/>
        <v>146630</v>
      </c>
      <c r="Z28" s="336">
        <f t="shared" si="14"/>
        <v>-0.039371206437973094</v>
      </c>
    </row>
    <row r="29" spans="1:26" ht="21" customHeight="1">
      <c r="A29" s="327" t="s">
        <v>433</v>
      </c>
      <c r="B29" s="328" t="s">
        <v>434</v>
      </c>
      <c r="C29" s="329">
        <v>8592</v>
      </c>
      <c r="D29" s="330">
        <v>8522</v>
      </c>
      <c r="E29" s="331">
        <v>67</v>
      </c>
      <c r="F29" s="330">
        <v>0</v>
      </c>
      <c r="G29" s="332">
        <f t="shared" si="6"/>
        <v>17181</v>
      </c>
      <c r="H29" s="333">
        <f t="shared" si="8"/>
        <v>0.00419619872900191</v>
      </c>
      <c r="I29" s="334">
        <v>10842</v>
      </c>
      <c r="J29" s="330">
        <v>10359</v>
      </c>
      <c r="K29" s="331">
        <v>1</v>
      </c>
      <c r="L29" s="330">
        <v>1</v>
      </c>
      <c r="M29" s="332">
        <f t="shared" si="9"/>
        <v>21203</v>
      </c>
      <c r="N29" s="335">
        <f t="shared" si="10"/>
        <v>-0.1896901381879923</v>
      </c>
      <c r="O29" s="329">
        <v>51230</v>
      </c>
      <c r="P29" s="330">
        <v>47740</v>
      </c>
      <c r="Q29" s="331">
        <v>235</v>
      </c>
      <c r="R29" s="330">
        <v>86</v>
      </c>
      <c r="S29" s="332">
        <f t="shared" si="11"/>
        <v>99291</v>
      </c>
      <c r="T29" s="333">
        <f t="shared" si="12"/>
        <v>0.004220136850234466</v>
      </c>
      <c r="U29" s="334">
        <v>58550</v>
      </c>
      <c r="V29" s="330">
        <v>54955</v>
      </c>
      <c r="W29" s="331">
        <v>29</v>
      </c>
      <c r="X29" s="330">
        <v>37</v>
      </c>
      <c r="Y29" s="332">
        <f t="shared" si="13"/>
        <v>113571</v>
      </c>
      <c r="Z29" s="336">
        <f t="shared" si="14"/>
        <v>-0.12573632353329633</v>
      </c>
    </row>
    <row r="30" spans="1:26" ht="21" customHeight="1">
      <c r="A30" s="327" t="s">
        <v>435</v>
      </c>
      <c r="B30" s="328" t="s">
        <v>436</v>
      </c>
      <c r="C30" s="329">
        <v>8521</v>
      </c>
      <c r="D30" s="330">
        <v>8591</v>
      </c>
      <c r="E30" s="331">
        <v>32</v>
      </c>
      <c r="F30" s="330">
        <v>35</v>
      </c>
      <c r="G30" s="332">
        <f t="shared" si="6"/>
        <v>17179</v>
      </c>
      <c r="H30" s="333">
        <f t="shared" si="8"/>
        <v>0.00419571025932855</v>
      </c>
      <c r="I30" s="334">
        <v>8824</v>
      </c>
      <c r="J30" s="330">
        <v>8778</v>
      </c>
      <c r="K30" s="331">
        <v>16</v>
      </c>
      <c r="L30" s="330">
        <v>14</v>
      </c>
      <c r="M30" s="332">
        <f t="shared" si="9"/>
        <v>17632</v>
      </c>
      <c r="N30" s="335">
        <f t="shared" si="10"/>
        <v>-0.02569192377495466</v>
      </c>
      <c r="O30" s="329">
        <v>51701</v>
      </c>
      <c r="P30" s="330">
        <v>50814</v>
      </c>
      <c r="Q30" s="331">
        <v>147</v>
      </c>
      <c r="R30" s="330">
        <v>141</v>
      </c>
      <c r="S30" s="332">
        <f t="shared" si="11"/>
        <v>102803</v>
      </c>
      <c r="T30" s="333">
        <f t="shared" si="12"/>
        <v>0.004369406377362035</v>
      </c>
      <c r="U30" s="334">
        <v>49866</v>
      </c>
      <c r="V30" s="330">
        <v>49431</v>
      </c>
      <c r="W30" s="331">
        <v>395</v>
      </c>
      <c r="X30" s="330">
        <v>391</v>
      </c>
      <c r="Y30" s="332">
        <f t="shared" si="13"/>
        <v>100083</v>
      </c>
      <c r="Z30" s="336">
        <f t="shared" si="14"/>
        <v>0.02717744272254019</v>
      </c>
    </row>
    <row r="31" spans="1:26" ht="21" customHeight="1">
      <c r="A31" s="327" t="s">
        <v>437</v>
      </c>
      <c r="B31" s="328" t="s">
        <v>438</v>
      </c>
      <c r="C31" s="329">
        <v>4026</v>
      </c>
      <c r="D31" s="330">
        <v>3827</v>
      </c>
      <c r="E31" s="331">
        <v>3509</v>
      </c>
      <c r="F31" s="330">
        <v>3541</v>
      </c>
      <c r="G31" s="332">
        <f t="shared" si="6"/>
        <v>14903</v>
      </c>
      <c r="H31" s="333">
        <f t="shared" si="8"/>
        <v>0.003639831771044495</v>
      </c>
      <c r="I31" s="334">
        <v>4323</v>
      </c>
      <c r="J31" s="330">
        <v>4157</v>
      </c>
      <c r="K31" s="331">
        <v>3360</v>
      </c>
      <c r="L31" s="330">
        <v>3426</v>
      </c>
      <c r="M31" s="332">
        <f t="shared" si="9"/>
        <v>15266</v>
      </c>
      <c r="N31" s="335">
        <f t="shared" si="10"/>
        <v>-0.02377833093148174</v>
      </c>
      <c r="O31" s="329">
        <v>22015</v>
      </c>
      <c r="P31" s="330">
        <v>20605</v>
      </c>
      <c r="Q31" s="331">
        <v>19824</v>
      </c>
      <c r="R31" s="330">
        <v>19958</v>
      </c>
      <c r="S31" s="332">
        <f t="shared" si="11"/>
        <v>82402</v>
      </c>
      <c r="T31" s="333">
        <f t="shared" si="12"/>
        <v>0.0035023085348422365</v>
      </c>
      <c r="U31" s="334">
        <v>24997</v>
      </c>
      <c r="V31" s="330">
        <v>22471</v>
      </c>
      <c r="W31" s="331">
        <v>17903</v>
      </c>
      <c r="X31" s="330">
        <v>18348</v>
      </c>
      <c r="Y31" s="332">
        <f t="shared" si="13"/>
        <v>83719</v>
      </c>
      <c r="Z31" s="336">
        <f t="shared" si="14"/>
        <v>-0.015731196024797223</v>
      </c>
    </row>
    <row r="32" spans="1:26" ht="21" customHeight="1">
      <c r="A32" s="327" t="s">
        <v>439</v>
      </c>
      <c r="B32" s="328" t="s">
        <v>440</v>
      </c>
      <c r="C32" s="329">
        <v>6951</v>
      </c>
      <c r="D32" s="330">
        <v>6820</v>
      </c>
      <c r="E32" s="331">
        <v>42</v>
      </c>
      <c r="F32" s="330">
        <v>74</v>
      </c>
      <c r="G32" s="332">
        <f t="shared" si="6"/>
        <v>13887</v>
      </c>
      <c r="H32" s="333">
        <f t="shared" si="8"/>
        <v>0.0033916891769774473</v>
      </c>
      <c r="I32" s="334">
        <v>6806</v>
      </c>
      <c r="J32" s="330">
        <v>6658</v>
      </c>
      <c r="K32" s="331">
        <v>19</v>
      </c>
      <c r="L32" s="330">
        <v>16</v>
      </c>
      <c r="M32" s="332">
        <f t="shared" si="9"/>
        <v>13499</v>
      </c>
      <c r="N32" s="335">
        <f t="shared" si="10"/>
        <v>0.028742869842210528</v>
      </c>
      <c r="O32" s="329">
        <v>39561</v>
      </c>
      <c r="P32" s="330">
        <v>38079</v>
      </c>
      <c r="Q32" s="331">
        <v>204</v>
      </c>
      <c r="R32" s="330">
        <v>195</v>
      </c>
      <c r="S32" s="332">
        <f t="shared" si="11"/>
        <v>78039</v>
      </c>
      <c r="T32" s="333">
        <f t="shared" si="12"/>
        <v>0.0033168691991766375</v>
      </c>
      <c r="U32" s="334">
        <v>38040</v>
      </c>
      <c r="V32" s="330">
        <v>36386</v>
      </c>
      <c r="W32" s="331">
        <v>119</v>
      </c>
      <c r="X32" s="330">
        <v>123</v>
      </c>
      <c r="Y32" s="332">
        <f t="shared" si="13"/>
        <v>74668</v>
      </c>
      <c r="Z32" s="336">
        <f t="shared" si="14"/>
        <v>0.04514651524079927</v>
      </c>
    </row>
    <row r="33" spans="1:26" ht="21" customHeight="1">
      <c r="A33" s="327" t="s">
        <v>441</v>
      </c>
      <c r="B33" s="328" t="s">
        <v>442</v>
      </c>
      <c r="C33" s="329">
        <v>6515</v>
      </c>
      <c r="D33" s="330">
        <v>6640</v>
      </c>
      <c r="E33" s="331">
        <v>271</v>
      </c>
      <c r="F33" s="330">
        <v>344</v>
      </c>
      <c r="G33" s="332">
        <f t="shared" si="6"/>
        <v>13770</v>
      </c>
      <c r="H33" s="333">
        <f t="shared" si="8"/>
        <v>0.0033631137010858682</v>
      </c>
      <c r="I33" s="334">
        <v>6344</v>
      </c>
      <c r="J33" s="330">
        <v>6579</v>
      </c>
      <c r="K33" s="331">
        <v>703</v>
      </c>
      <c r="L33" s="330">
        <v>552</v>
      </c>
      <c r="M33" s="332">
        <f t="shared" si="9"/>
        <v>14178</v>
      </c>
      <c r="N33" s="335">
        <f t="shared" si="10"/>
        <v>-0.02877697841726623</v>
      </c>
      <c r="O33" s="329">
        <v>34052</v>
      </c>
      <c r="P33" s="330">
        <v>31793</v>
      </c>
      <c r="Q33" s="331">
        <v>1284</v>
      </c>
      <c r="R33" s="330">
        <v>1321</v>
      </c>
      <c r="S33" s="332">
        <f t="shared" si="11"/>
        <v>68450</v>
      </c>
      <c r="T33" s="333">
        <f t="shared" si="12"/>
        <v>0.002909310686754582</v>
      </c>
      <c r="U33" s="334">
        <v>33264</v>
      </c>
      <c r="V33" s="330">
        <v>32158</v>
      </c>
      <c r="W33" s="331">
        <v>1730</v>
      </c>
      <c r="X33" s="330">
        <v>1693</v>
      </c>
      <c r="Y33" s="332">
        <f t="shared" si="13"/>
        <v>68845</v>
      </c>
      <c r="Z33" s="336">
        <f t="shared" si="14"/>
        <v>-0.005737526327256881</v>
      </c>
    </row>
    <row r="34" spans="1:26" ht="21" customHeight="1">
      <c r="A34" s="327" t="s">
        <v>443</v>
      </c>
      <c r="B34" s="328" t="s">
        <v>444</v>
      </c>
      <c r="C34" s="329">
        <v>6575</v>
      </c>
      <c r="D34" s="330">
        <v>6932</v>
      </c>
      <c r="E34" s="331">
        <v>120</v>
      </c>
      <c r="F34" s="330">
        <v>121</v>
      </c>
      <c r="G34" s="332">
        <f t="shared" si="6"/>
        <v>13748</v>
      </c>
      <c r="H34" s="333">
        <f>G34/$G$9</f>
        <v>0.0033577405346789046</v>
      </c>
      <c r="I34" s="334">
        <v>5956</v>
      </c>
      <c r="J34" s="330">
        <v>6265</v>
      </c>
      <c r="K34" s="331">
        <v>22</v>
      </c>
      <c r="L34" s="330">
        <v>22</v>
      </c>
      <c r="M34" s="332">
        <f>SUM(I34:L34)</f>
        <v>12265</v>
      </c>
      <c r="N34" s="335">
        <f>IF(ISERROR(G34/M34-1),"         /0",(G34/M34-1))</f>
        <v>0.12091316754993886</v>
      </c>
      <c r="O34" s="329">
        <v>38335</v>
      </c>
      <c r="P34" s="330">
        <v>36882</v>
      </c>
      <c r="Q34" s="331">
        <v>274</v>
      </c>
      <c r="R34" s="330">
        <v>187</v>
      </c>
      <c r="S34" s="332">
        <f>SUM(O34:R34)</f>
        <v>75678</v>
      </c>
      <c r="T34" s="333">
        <f>S34/$S$9</f>
        <v>0.0032165202944077907</v>
      </c>
      <c r="U34" s="334">
        <v>35286</v>
      </c>
      <c r="V34" s="330">
        <v>33980</v>
      </c>
      <c r="W34" s="331">
        <v>65</v>
      </c>
      <c r="X34" s="330">
        <v>64</v>
      </c>
      <c r="Y34" s="332">
        <f>SUM(U34:X34)</f>
        <v>69395</v>
      </c>
      <c r="Z34" s="336">
        <f>IF(ISERROR(S34/Y34-1),"         /0",IF(S34/Y34&gt;5,"  *  ",(S34/Y34-1)))</f>
        <v>0.09053966424093951</v>
      </c>
    </row>
    <row r="35" spans="1:26" ht="21" customHeight="1">
      <c r="A35" s="327" t="s">
        <v>445</v>
      </c>
      <c r="B35" s="328" t="s">
        <v>446</v>
      </c>
      <c r="C35" s="329">
        <v>5826</v>
      </c>
      <c r="D35" s="330">
        <v>5972</v>
      </c>
      <c r="E35" s="331">
        <v>67</v>
      </c>
      <c r="F35" s="330">
        <v>41</v>
      </c>
      <c r="G35" s="332">
        <f t="shared" si="6"/>
        <v>11906</v>
      </c>
      <c r="H35" s="333">
        <f>G35/$G$9</f>
        <v>0.002907859965514041</v>
      </c>
      <c r="I35" s="334">
        <v>6721</v>
      </c>
      <c r="J35" s="330">
        <v>6510</v>
      </c>
      <c r="K35" s="331">
        <v>106</v>
      </c>
      <c r="L35" s="330">
        <v>125</v>
      </c>
      <c r="M35" s="332">
        <f>SUM(I35:L35)</f>
        <v>13462</v>
      </c>
      <c r="N35" s="335">
        <f>IF(ISERROR(G35/M35-1),"         /0",(G35/M35-1))</f>
        <v>-0.11558460852770758</v>
      </c>
      <c r="O35" s="329">
        <v>33493</v>
      </c>
      <c r="P35" s="330">
        <v>32537</v>
      </c>
      <c r="Q35" s="331">
        <v>258</v>
      </c>
      <c r="R35" s="330">
        <v>203</v>
      </c>
      <c r="S35" s="332">
        <f>SUM(O35:R35)</f>
        <v>66491</v>
      </c>
      <c r="T35" s="333">
        <f>S35/$S$9</f>
        <v>0.0028260478725054628</v>
      </c>
      <c r="U35" s="334">
        <v>40343</v>
      </c>
      <c r="V35" s="330">
        <v>38640</v>
      </c>
      <c r="W35" s="331">
        <v>667</v>
      </c>
      <c r="X35" s="330">
        <v>678</v>
      </c>
      <c r="Y35" s="332">
        <f>SUM(U35:X35)</f>
        <v>80328</v>
      </c>
      <c r="Z35" s="336">
        <f>IF(ISERROR(S35/Y35-1),"         /0",IF(S35/Y35&gt;5,"  *  ",(S35/Y35-1)))</f>
        <v>-0.17225624937755202</v>
      </c>
    </row>
    <row r="36" spans="1:26" ht="21" customHeight="1">
      <c r="A36" s="327" t="s">
        <v>447</v>
      </c>
      <c r="B36" s="328" t="s">
        <v>448</v>
      </c>
      <c r="C36" s="329">
        <v>4926</v>
      </c>
      <c r="D36" s="330">
        <v>5098</v>
      </c>
      <c r="E36" s="331">
        <v>71</v>
      </c>
      <c r="F36" s="330">
        <v>72</v>
      </c>
      <c r="G36" s="332">
        <f t="shared" si="6"/>
        <v>10167</v>
      </c>
      <c r="H36" s="333">
        <f>G36/$G$9</f>
        <v>0.002483135584527235</v>
      </c>
      <c r="I36" s="334">
        <v>5431</v>
      </c>
      <c r="J36" s="330">
        <v>5493</v>
      </c>
      <c r="K36" s="331">
        <v>249</v>
      </c>
      <c r="L36" s="330">
        <v>215</v>
      </c>
      <c r="M36" s="332">
        <f>SUM(I36:L36)</f>
        <v>11388</v>
      </c>
      <c r="N36" s="335">
        <f>IF(ISERROR(G36/M36-1),"         /0",(G36/M36-1))</f>
        <v>-0.10721812434141198</v>
      </c>
      <c r="O36" s="329">
        <v>29262</v>
      </c>
      <c r="P36" s="330">
        <v>27962</v>
      </c>
      <c r="Q36" s="331">
        <v>253</v>
      </c>
      <c r="R36" s="330">
        <v>281</v>
      </c>
      <c r="S36" s="332">
        <f>SUM(O36:R36)</f>
        <v>57758</v>
      </c>
      <c r="T36" s="333">
        <f>S36/$S$9</f>
        <v>0.0024548716821851157</v>
      </c>
      <c r="U36" s="334">
        <v>29591</v>
      </c>
      <c r="V36" s="330">
        <v>28028</v>
      </c>
      <c r="W36" s="331">
        <v>569</v>
      </c>
      <c r="X36" s="330">
        <v>479</v>
      </c>
      <c r="Y36" s="332">
        <f>SUM(U36:X36)</f>
        <v>58667</v>
      </c>
      <c r="Z36" s="336">
        <f>IF(ISERROR(S36/Y36-1),"         /0",IF(S36/Y36&gt;5,"  *  ",(S36/Y36-1)))</f>
        <v>-0.015494230146419596</v>
      </c>
    </row>
    <row r="37" spans="1:26" ht="21" customHeight="1">
      <c r="A37" s="327" t="s">
        <v>449</v>
      </c>
      <c r="B37" s="328" t="s">
        <v>450</v>
      </c>
      <c r="C37" s="329">
        <v>4605</v>
      </c>
      <c r="D37" s="330">
        <v>4587</v>
      </c>
      <c r="E37" s="331">
        <v>176</v>
      </c>
      <c r="F37" s="330">
        <v>163</v>
      </c>
      <c r="G37" s="332">
        <f t="shared" si="6"/>
        <v>9531</v>
      </c>
      <c r="H37" s="333">
        <f>G37/$G$9</f>
        <v>0.0023278022283986497</v>
      </c>
      <c r="I37" s="334">
        <v>5183</v>
      </c>
      <c r="J37" s="330">
        <v>5156</v>
      </c>
      <c r="K37" s="331">
        <v>205</v>
      </c>
      <c r="L37" s="330">
        <v>226</v>
      </c>
      <c r="M37" s="332">
        <f>SUM(I37:L37)</f>
        <v>10770</v>
      </c>
      <c r="N37" s="335">
        <f>IF(ISERROR(G37/M37-1),"         /0",(G37/M37-1))</f>
        <v>-0.11504178272980503</v>
      </c>
      <c r="O37" s="329">
        <v>25593</v>
      </c>
      <c r="P37" s="330">
        <v>25870</v>
      </c>
      <c r="Q37" s="331">
        <v>1140</v>
      </c>
      <c r="R37" s="330">
        <v>1167</v>
      </c>
      <c r="S37" s="332">
        <f>SUM(O37:R37)</f>
        <v>53770</v>
      </c>
      <c r="T37" s="333">
        <f>S37/$S$9</f>
        <v>0.0022853708637953817</v>
      </c>
      <c r="U37" s="334">
        <v>27846</v>
      </c>
      <c r="V37" s="330">
        <v>27691</v>
      </c>
      <c r="W37" s="331">
        <v>1136</v>
      </c>
      <c r="X37" s="330">
        <v>1181</v>
      </c>
      <c r="Y37" s="332">
        <f>SUM(U37:X37)</f>
        <v>57854</v>
      </c>
      <c r="Z37" s="336">
        <f>IF(ISERROR(S37/Y37-1),"         /0",IF(S37/Y37&gt;5,"  *  ",(S37/Y37-1)))</f>
        <v>-0.0705914889203858</v>
      </c>
    </row>
    <row r="38" spans="1:26" ht="21" customHeight="1">
      <c r="A38" s="327" t="s">
        <v>451</v>
      </c>
      <c r="B38" s="328" t="s">
        <v>452</v>
      </c>
      <c r="C38" s="329">
        <v>3874</v>
      </c>
      <c r="D38" s="330">
        <v>3986</v>
      </c>
      <c r="E38" s="331">
        <v>24</v>
      </c>
      <c r="F38" s="330">
        <v>39</v>
      </c>
      <c r="G38" s="332">
        <f t="shared" si="6"/>
        <v>7923</v>
      </c>
      <c r="H38" s="333">
        <f>G38/$G$9</f>
        <v>0.001935072611016945</v>
      </c>
      <c r="I38" s="334">
        <v>3855</v>
      </c>
      <c r="J38" s="330">
        <v>3797</v>
      </c>
      <c r="K38" s="331">
        <v>6</v>
      </c>
      <c r="L38" s="330">
        <v>8</v>
      </c>
      <c r="M38" s="332">
        <f>SUM(I38:L38)</f>
        <v>7666</v>
      </c>
      <c r="N38" s="335">
        <f>IF(ISERROR(G38/M38-1),"         /0",(G38/M38-1))</f>
        <v>0.033524654317766744</v>
      </c>
      <c r="O38" s="329">
        <v>22060</v>
      </c>
      <c r="P38" s="330">
        <v>21698</v>
      </c>
      <c r="Q38" s="331">
        <v>293</v>
      </c>
      <c r="R38" s="330">
        <v>360</v>
      </c>
      <c r="S38" s="332">
        <f>SUM(O38:R38)</f>
        <v>44411</v>
      </c>
      <c r="T38" s="333">
        <f>S38/$S$9</f>
        <v>0.0018875879753025237</v>
      </c>
      <c r="U38" s="334">
        <v>19932</v>
      </c>
      <c r="V38" s="330">
        <v>20067</v>
      </c>
      <c r="W38" s="331">
        <v>142</v>
      </c>
      <c r="X38" s="330">
        <v>203</v>
      </c>
      <c r="Y38" s="332">
        <f>SUM(U38:X38)</f>
        <v>40344</v>
      </c>
      <c r="Z38" s="336">
        <f>IF(ISERROR(S38/Y38-1),"         /0",IF(S38/Y38&gt;5,"  *  ",(S38/Y38-1)))</f>
        <v>0.10080805076343435</v>
      </c>
    </row>
    <row r="39" spans="1:26" ht="21" customHeight="1">
      <c r="A39" s="327" t="s">
        <v>453</v>
      </c>
      <c r="B39" s="328" t="s">
        <v>454</v>
      </c>
      <c r="C39" s="329">
        <v>1195</v>
      </c>
      <c r="D39" s="330">
        <v>1385</v>
      </c>
      <c r="E39" s="331">
        <v>2278</v>
      </c>
      <c r="F39" s="330">
        <v>2455</v>
      </c>
      <c r="G39" s="332">
        <f t="shared" si="6"/>
        <v>7313</v>
      </c>
      <c r="H39" s="333">
        <f aca="true" t="shared" si="15" ref="H39:H51">G39/$G$9</f>
        <v>0.0017860893606420445</v>
      </c>
      <c r="I39" s="334">
        <v>1102</v>
      </c>
      <c r="J39" s="330">
        <v>1253</v>
      </c>
      <c r="K39" s="331">
        <v>1092</v>
      </c>
      <c r="L39" s="330">
        <v>1383</v>
      </c>
      <c r="M39" s="332">
        <f aca="true" t="shared" si="16" ref="M39:M51">SUM(I39:L39)</f>
        <v>4830</v>
      </c>
      <c r="N39" s="335">
        <f aca="true" t="shared" si="17" ref="N39:N51">IF(ISERROR(G39/M39-1),"         /0",(G39/M39-1))</f>
        <v>0.5140786749482402</v>
      </c>
      <c r="O39" s="329">
        <v>7433</v>
      </c>
      <c r="P39" s="330">
        <v>7873</v>
      </c>
      <c r="Q39" s="331">
        <v>8089</v>
      </c>
      <c r="R39" s="330">
        <v>8736</v>
      </c>
      <c r="S39" s="332">
        <f aca="true" t="shared" si="18" ref="S39:S51">SUM(O39:R39)</f>
        <v>32131</v>
      </c>
      <c r="T39" s="333">
        <f aca="true" t="shared" si="19" ref="T39:T51">S39/$S$9</f>
        <v>0.0013656546629088602</v>
      </c>
      <c r="U39" s="334">
        <v>6622</v>
      </c>
      <c r="V39" s="330">
        <v>6691</v>
      </c>
      <c r="W39" s="331">
        <v>8022</v>
      </c>
      <c r="X39" s="330">
        <v>8361</v>
      </c>
      <c r="Y39" s="332">
        <f aca="true" t="shared" si="20" ref="Y39:Y51">SUM(U39:X39)</f>
        <v>29696</v>
      </c>
      <c r="Z39" s="336">
        <f aca="true" t="shared" si="21" ref="Z39:Z51">IF(ISERROR(S39/Y39-1),"         /0",IF(S39/Y39&gt;5,"  *  ",(S39/Y39-1)))</f>
        <v>0.08199757543103448</v>
      </c>
    </row>
    <row r="40" spans="1:26" ht="21" customHeight="1">
      <c r="A40" s="327" t="s">
        <v>455</v>
      </c>
      <c r="B40" s="328" t="s">
        <v>456</v>
      </c>
      <c r="C40" s="329">
        <v>3111</v>
      </c>
      <c r="D40" s="330">
        <v>3391</v>
      </c>
      <c r="E40" s="331">
        <v>10</v>
      </c>
      <c r="F40" s="330">
        <v>9</v>
      </c>
      <c r="G40" s="332">
        <f t="shared" si="6"/>
        <v>6521</v>
      </c>
      <c r="H40" s="333">
        <f t="shared" si="15"/>
        <v>0.001592655369991354</v>
      </c>
      <c r="I40" s="334">
        <v>3503</v>
      </c>
      <c r="J40" s="330">
        <v>3500</v>
      </c>
      <c r="K40" s="331">
        <v>6</v>
      </c>
      <c r="L40" s="330">
        <v>6</v>
      </c>
      <c r="M40" s="332">
        <f t="shared" si="16"/>
        <v>7015</v>
      </c>
      <c r="N40" s="335">
        <f t="shared" si="17"/>
        <v>-0.07042052744119742</v>
      </c>
      <c r="O40" s="329">
        <v>19635</v>
      </c>
      <c r="P40" s="330">
        <v>18668</v>
      </c>
      <c r="Q40" s="331">
        <v>167</v>
      </c>
      <c r="R40" s="330">
        <v>186</v>
      </c>
      <c r="S40" s="332">
        <f t="shared" si="18"/>
        <v>38656</v>
      </c>
      <c r="T40" s="333">
        <f t="shared" si="19"/>
        <v>0.0016429848635089134</v>
      </c>
      <c r="U40" s="334">
        <v>15147</v>
      </c>
      <c r="V40" s="330">
        <v>14400</v>
      </c>
      <c r="W40" s="331">
        <v>152</v>
      </c>
      <c r="X40" s="330">
        <v>185</v>
      </c>
      <c r="Y40" s="332">
        <f t="shared" si="20"/>
        <v>29884</v>
      </c>
      <c r="Z40" s="336">
        <f t="shared" si="21"/>
        <v>0.2935350020077634</v>
      </c>
    </row>
    <row r="41" spans="1:26" ht="21" customHeight="1">
      <c r="A41" s="327" t="s">
        <v>457</v>
      </c>
      <c r="B41" s="328" t="s">
        <v>458</v>
      </c>
      <c r="C41" s="329">
        <v>2594</v>
      </c>
      <c r="D41" s="330">
        <v>2693</v>
      </c>
      <c r="E41" s="331">
        <v>248</v>
      </c>
      <c r="F41" s="330">
        <v>249</v>
      </c>
      <c r="G41" s="332">
        <f t="shared" si="6"/>
        <v>5784</v>
      </c>
      <c r="H41" s="333">
        <f t="shared" si="15"/>
        <v>0.0014126542953580728</v>
      </c>
      <c r="I41" s="334">
        <v>2054</v>
      </c>
      <c r="J41" s="330">
        <v>2052</v>
      </c>
      <c r="K41" s="331">
        <v>244</v>
      </c>
      <c r="L41" s="330">
        <v>229</v>
      </c>
      <c r="M41" s="332">
        <f t="shared" si="16"/>
        <v>4579</v>
      </c>
      <c r="N41" s="335">
        <f t="shared" si="17"/>
        <v>0.26315789473684204</v>
      </c>
      <c r="O41" s="329">
        <v>13185</v>
      </c>
      <c r="P41" s="330">
        <v>12763</v>
      </c>
      <c r="Q41" s="331">
        <v>1567</v>
      </c>
      <c r="R41" s="330">
        <v>1594</v>
      </c>
      <c r="S41" s="332">
        <f t="shared" si="18"/>
        <v>29109</v>
      </c>
      <c r="T41" s="333">
        <f t="shared" si="19"/>
        <v>0.001237211465021755</v>
      </c>
      <c r="U41" s="334">
        <v>11873</v>
      </c>
      <c r="V41" s="330">
        <v>11658</v>
      </c>
      <c r="W41" s="331">
        <v>1458</v>
      </c>
      <c r="X41" s="330">
        <v>1354</v>
      </c>
      <c r="Y41" s="332">
        <f t="shared" si="20"/>
        <v>26343</v>
      </c>
      <c r="Z41" s="336">
        <f t="shared" si="21"/>
        <v>0.10499943058877115</v>
      </c>
    </row>
    <row r="42" spans="1:26" ht="21" customHeight="1">
      <c r="A42" s="327" t="s">
        <v>459</v>
      </c>
      <c r="B42" s="328" t="s">
        <v>460</v>
      </c>
      <c r="C42" s="329">
        <v>0</v>
      </c>
      <c r="D42" s="330">
        <v>0</v>
      </c>
      <c r="E42" s="331">
        <v>2548</v>
      </c>
      <c r="F42" s="330">
        <v>2425</v>
      </c>
      <c r="G42" s="332">
        <f t="shared" si="6"/>
        <v>4973</v>
      </c>
      <c r="H42" s="333">
        <f t="shared" si="15"/>
        <v>0.0012145798428104591</v>
      </c>
      <c r="I42" s="334"/>
      <c r="J42" s="330"/>
      <c r="K42" s="331">
        <v>2080</v>
      </c>
      <c r="L42" s="330">
        <v>2281</v>
      </c>
      <c r="M42" s="332">
        <f t="shared" si="16"/>
        <v>4361</v>
      </c>
      <c r="N42" s="335">
        <f t="shared" si="17"/>
        <v>0.14033478559963308</v>
      </c>
      <c r="O42" s="329"/>
      <c r="P42" s="330"/>
      <c r="Q42" s="331">
        <v>14615</v>
      </c>
      <c r="R42" s="330">
        <v>14813</v>
      </c>
      <c r="S42" s="332">
        <f t="shared" si="18"/>
        <v>29428</v>
      </c>
      <c r="T42" s="333">
        <f t="shared" si="19"/>
        <v>0.0012507698303844243</v>
      </c>
      <c r="U42" s="334"/>
      <c r="V42" s="330"/>
      <c r="W42" s="331">
        <v>10305</v>
      </c>
      <c r="X42" s="330">
        <v>10775</v>
      </c>
      <c r="Y42" s="332">
        <f t="shared" si="20"/>
        <v>21080</v>
      </c>
      <c r="Z42" s="336">
        <f t="shared" si="21"/>
        <v>0.39601518026565463</v>
      </c>
    </row>
    <row r="43" spans="1:26" ht="21" customHeight="1">
      <c r="A43" s="327" t="s">
        <v>461</v>
      </c>
      <c r="B43" s="328" t="s">
        <v>462</v>
      </c>
      <c r="C43" s="329">
        <v>1717</v>
      </c>
      <c r="D43" s="330">
        <v>1689</v>
      </c>
      <c r="E43" s="331">
        <v>333</v>
      </c>
      <c r="F43" s="330">
        <v>353</v>
      </c>
      <c r="G43" s="332">
        <f t="shared" si="6"/>
        <v>4092</v>
      </c>
      <c r="H43" s="333">
        <f t="shared" si="15"/>
        <v>0.000999408951695234</v>
      </c>
      <c r="I43" s="334">
        <v>1351</v>
      </c>
      <c r="J43" s="330">
        <v>1390</v>
      </c>
      <c r="K43" s="331">
        <v>296</v>
      </c>
      <c r="L43" s="330">
        <v>287</v>
      </c>
      <c r="M43" s="332">
        <f t="shared" si="16"/>
        <v>3324</v>
      </c>
      <c r="N43" s="335">
        <f t="shared" si="17"/>
        <v>0.2310469314079422</v>
      </c>
      <c r="O43" s="329">
        <v>8766</v>
      </c>
      <c r="P43" s="330">
        <v>9301</v>
      </c>
      <c r="Q43" s="331">
        <v>2378</v>
      </c>
      <c r="R43" s="330">
        <v>2186</v>
      </c>
      <c r="S43" s="332">
        <f t="shared" si="18"/>
        <v>22631</v>
      </c>
      <c r="T43" s="333">
        <f t="shared" si="19"/>
        <v>0.0009618788919202768</v>
      </c>
      <c r="U43" s="334">
        <v>7462</v>
      </c>
      <c r="V43" s="330">
        <v>8370</v>
      </c>
      <c r="W43" s="331">
        <v>1232</v>
      </c>
      <c r="X43" s="330">
        <v>1143</v>
      </c>
      <c r="Y43" s="332">
        <f t="shared" si="20"/>
        <v>18207</v>
      </c>
      <c r="Z43" s="336">
        <f t="shared" si="21"/>
        <v>0.24298346789696268</v>
      </c>
    </row>
    <row r="44" spans="1:26" ht="21" customHeight="1">
      <c r="A44" s="327" t="s">
        <v>463</v>
      </c>
      <c r="B44" s="328" t="s">
        <v>463</v>
      </c>
      <c r="C44" s="329">
        <v>1074</v>
      </c>
      <c r="D44" s="330">
        <v>1085</v>
      </c>
      <c r="E44" s="331">
        <v>1021</v>
      </c>
      <c r="F44" s="330">
        <v>869</v>
      </c>
      <c r="G44" s="332">
        <f t="shared" si="6"/>
        <v>4049</v>
      </c>
      <c r="H44" s="333">
        <f t="shared" si="15"/>
        <v>0.0009889068537179868</v>
      </c>
      <c r="I44" s="334">
        <v>981</v>
      </c>
      <c r="J44" s="330">
        <v>965</v>
      </c>
      <c r="K44" s="331">
        <v>565</v>
      </c>
      <c r="L44" s="330">
        <v>559</v>
      </c>
      <c r="M44" s="332">
        <f t="shared" si="16"/>
        <v>3070</v>
      </c>
      <c r="N44" s="335">
        <f t="shared" si="17"/>
        <v>0.3188925081433225</v>
      </c>
      <c r="O44" s="329">
        <v>5082</v>
      </c>
      <c r="P44" s="330">
        <v>5714</v>
      </c>
      <c r="Q44" s="331">
        <v>4658</v>
      </c>
      <c r="R44" s="330">
        <v>4119</v>
      </c>
      <c r="S44" s="332">
        <f t="shared" si="18"/>
        <v>19573</v>
      </c>
      <c r="T44" s="333">
        <f t="shared" si="19"/>
        <v>0.0008319055963746886</v>
      </c>
      <c r="U44" s="334">
        <v>4592</v>
      </c>
      <c r="V44" s="330">
        <v>5335</v>
      </c>
      <c r="W44" s="331">
        <v>3789</v>
      </c>
      <c r="X44" s="330">
        <v>3815</v>
      </c>
      <c r="Y44" s="332">
        <f t="shared" si="20"/>
        <v>17531</v>
      </c>
      <c r="Z44" s="336">
        <f t="shared" si="21"/>
        <v>0.11647937938508934</v>
      </c>
    </row>
    <row r="45" spans="1:26" ht="21" customHeight="1">
      <c r="A45" s="327" t="s">
        <v>464</v>
      </c>
      <c r="B45" s="328" t="s">
        <v>465</v>
      </c>
      <c r="C45" s="329">
        <v>188</v>
      </c>
      <c r="D45" s="330">
        <v>249</v>
      </c>
      <c r="E45" s="331">
        <v>1608</v>
      </c>
      <c r="F45" s="330">
        <v>1768</v>
      </c>
      <c r="G45" s="332">
        <f t="shared" si="6"/>
        <v>3813</v>
      </c>
      <c r="H45" s="333">
        <f t="shared" si="15"/>
        <v>0.000931267432261468</v>
      </c>
      <c r="I45" s="334"/>
      <c r="J45" s="330"/>
      <c r="K45" s="331">
        <v>1389</v>
      </c>
      <c r="L45" s="330">
        <v>1656</v>
      </c>
      <c r="M45" s="332">
        <f t="shared" si="16"/>
        <v>3045</v>
      </c>
      <c r="N45" s="335">
        <f t="shared" si="17"/>
        <v>0.252216748768473</v>
      </c>
      <c r="O45" s="329">
        <v>188</v>
      </c>
      <c r="P45" s="330">
        <v>249</v>
      </c>
      <c r="Q45" s="331">
        <v>5001</v>
      </c>
      <c r="R45" s="330">
        <v>4898</v>
      </c>
      <c r="S45" s="332">
        <f t="shared" si="18"/>
        <v>10336</v>
      </c>
      <c r="T45" s="333">
        <f t="shared" si="19"/>
        <v>0.0004393080388355787</v>
      </c>
      <c r="U45" s="334"/>
      <c r="V45" s="330"/>
      <c r="W45" s="331">
        <v>4413</v>
      </c>
      <c r="X45" s="330">
        <v>4323</v>
      </c>
      <c r="Y45" s="332">
        <f t="shared" si="20"/>
        <v>8736</v>
      </c>
      <c r="Z45" s="336">
        <f t="shared" si="21"/>
        <v>0.18315018315018317</v>
      </c>
    </row>
    <row r="46" spans="1:26" ht="21" customHeight="1">
      <c r="A46" s="327" t="s">
        <v>466</v>
      </c>
      <c r="B46" s="328" t="s">
        <v>467</v>
      </c>
      <c r="C46" s="329">
        <v>1315</v>
      </c>
      <c r="D46" s="330">
        <v>1417</v>
      </c>
      <c r="E46" s="331">
        <v>471</v>
      </c>
      <c r="F46" s="330">
        <v>484</v>
      </c>
      <c r="G46" s="332">
        <f t="shared" si="6"/>
        <v>3687</v>
      </c>
      <c r="H46" s="333">
        <f t="shared" si="15"/>
        <v>0.0009004938428397673</v>
      </c>
      <c r="I46" s="334">
        <v>1430</v>
      </c>
      <c r="J46" s="330">
        <v>1472</v>
      </c>
      <c r="K46" s="331">
        <v>839</v>
      </c>
      <c r="L46" s="330">
        <v>808</v>
      </c>
      <c r="M46" s="332">
        <f t="shared" si="16"/>
        <v>4549</v>
      </c>
      <c r="N46" s="335">
        <f t="shared" si="17"/>
        <v>-0.18949219608705214</v>
      </c>
      <c r="O46" s="329">
        <v>8774</v>
      </c>
      <c r="P46" s="330">
        <v>8660</v>
      </c>
      <c r="Q46" s="331">
        <v>3685</v>
      </c>
      <c r="R46" s="330">
        <v>3154</v>
      </c>
      <c r="S46" s="332">
        <f t="shared" si="18"/>
        <v>24273</v>
      </c>
      <c r="T46" s="333">
        <f t="shared" si="19"/>
        <v>0.0010316683462321982</v>
      </c>
      <c r="U46" s="334">
        <v>5189</v>
      </c>
      <c r="V46" s="330">
        <v>4998</v>
      </c>
      <c r="W46" s="331">
        <v>6727</v>
      </c>
      <c r="X46" s="330">
        <v>5921</v>
      </c>
      <c r="Y46" s="332">
        <f t="shared" si="20"/>
        <v>22835</v>
      </c>
      <c r="Z46" s="336">
        <f t="shared" si="21"/>
        <v>0.0629735055835341</v>
      </c>
    </row>
    <row r="47" spans="1:26" ht="21" customHeight="1">
      <c r="A47" s="327" t="s">
        <v>468</v>
      </c>
      <c r="B47" s="328" t="s">
        <v>468</v>
      </c>
      <c r="C47" s="329">
        <v>0</v>
      </c>
      <c r="D47" s="330">
        <v>0</v>
      </c>
      <c r="E47" s="331">
        <v>1922</v>
      </c>
      <c r="F47" s="330">
        <v>1745</v>
      </c>
      <c r="G47" s="332">
        <f t="shared" si="6"/>
        <v>3667</v>
      </c>
      <c r="H47" s="333">
        <f t="shared" si="15"/>
        <v>0.000895609146106164</v>
      </c>
      <c r="I47" s="334"/>
      <c r="J47" s="330"/>
      <c r="K47" s="331"/>
      <c r="L47" s="330"/>
      <c r="M47" s="332">
        <f t="shared" si="16"/>
        <v>0</v>
      </c>
      <c r="N47" s="335" t="str">
        <f t="shared" si="17"/>
        <v>         /0</v>
      </c>
      <c r="O47" s="329"/>
      <c r="P47" s="330"/>
      <c r="Q47" s="331">
        <v>8710</v>
      </c>
      <c r="R47" s="330">
        <v>8371</v>
      </c>
      <c r="S47" s="332">
        <f t="shared" si="18"/>
        <v>17081</v>
      </c>
      <c r="T47" s="333">
        <f t="shared" si="19"/>
        <v>0.0007259888362374728</v>
      </c>
      <c r="U47" s="334"/>
      <c r="V47" s="330"/>
      <c r="W47" s="331"/>
      <c r="X47" s="330"/>
      <c r="Y47" s="332">
        <f t="shared" si="20"/>
        <v>0</v>
      </c>
      <c r="Z47" s="336" t="str">
        <f t="shared" si="21"/>
        <v>         /0</v>
      </c>
    </row>
    <row r="48" spans="1:26" ht="21" customHeight="1">
      <c r="A48" s="327" t="s">
        <v>469</v>
      </c>
      <c r="B48" s="328" t="s">
        <v>470</v>
      </c>
      <c r="C48" s="329">
        <v>1287</v>
      </c>
      <c r="D48" s="330">
        <v>1102</v>
      </c>
      <c r="E48" s="331">
        <v>594</v>
      </c>
      <c r="F48" s="330">
        <v>408</v>
      </c>
      <c r="G48" s="332">
        <f t="shared" si="6"/>
        <v>3391</v>
      </c>
      <c r="H48" s="333">
        <f t="shared" si="15"/>
        <v>0.0008282003311824385</v>
      </c>
      <c r="I48" s="334">
        <v>1221</v>
      </c>
      <c r="J48" s="330">
        <v>1087</v>
      </c>
      <c r="K48" s="331">
        <v>507</v>
      </c>
      <c r="L48" s="330">
        <v>447</v>
      </c>
      <c r="M48" s="332">
        <f t="shared" si="16"/>
        <v>3262</v>
      </c>
      <c r="N48" s="335">
        <f t="shared" si="17"/>
        <v>0.03954629061925208</v>
      </c>
      <c r="O48" s="329">
        <v>7217</v>
      </c>
      <c r="P48" s="330">
        <v>6855</v>
      </c>
      <c r="Q48" s="331">
        <v>2475</v>
      </c>
      <c r="R48" s="330">
        <v>1972</v>
      </c>
      <c r="S48" s="332">
        <f t="shared" si="18"/>
        <v>18519</v>
      </c>
      <c r="T48" s="333">
        <f t="shared" si="19"/>
        <v>0.0007871077371513237</v>
      </c>
      <c r="U48" s="334">
        <v>6333</v>
      </c>
      <c r="V48" s="330">
        <v>6205</v>
      </c>
      <c r="W48" s="331">
        <v>3284</v>
      </c>
      <c r="X48" s="330">
        <v>2946</v>
      </c>
      <c r="Y48" s="332">
        <f t="shared" si="20"/>
        <v>18768</v>
      </c>
      <c r="Z48" s="336">
        <f t="shared" si="21"/>
        <v>-0.013267263427109932</v>
      </c>
    </row>
    <row r="49" spans="1:26" ht="21" customHeight="1">
      <c r="A49" s="327" t="s">
        <v>471</v>
      </c>
      <c r="B49" s="328" t="s">
        <v>472</v>
      </c>
      <c r="C49" s="329">
        <v>1612</v>
      </c>
      <c r="D49" s="330">
        <v>1550</v>
      </c>
      <c r="E49" s="331">
        <v>102</v>
      </c>
      <c r="F49" s="330">
        <v>103</v>
      </c>
      <c r="G49" s="332">
        <f t="shared" si="6"/>
        <v>3367</v>
      </c>
      <c r="H49" s="333">
        <f t="shared" si="15"/>
        <v>0.0008223386951021146</v>
      </c>
      <c r="I49" s="334">
        <v>1574</v>
      </c>
      <c r="J49" s="330">
        <v>1474</v>
      </c>
      <c r="K49" s="331">
        <v>148</v>
      </c>
      <c r="L49" s="330">
        <v>143</v>
      </c>
      <c r="M49" s="332">
        <f t="shared" si="16"/>
        <v>3339</v>
      </c>
      <c r="N49" s="335">
        <f t="shared" si="17"/>
        <v>0.008385744234800763</v>
      </c>
      <c r="O49" s="329">
        <v>9381</v>
      </c>
      <c r="P49" s="330">
        <v>9397</v>
      </c>
      <c r="Q49" s="331">
        <v>991</v>
      </c>
      <c r="R49" s="330">
        <v>1273</v>
      </c>
      <c r="S49" s="332">
        <f t="shared" si="18"/>
        <v>21042</v>
      </c>
      <c r="T49" s="333">
        <f t="shared" si="19"/>
        <v>0.0008943420813833443</v>
      </c>
      <c r="U49" s="334">
        <v>9156</v>
      </c>
      <c r="V49" s="330">
        <v>9017</v>
      </c>
      <c r="W49" s="331">
        <v>1154</v>
      </c>
      <c r="X49" s="330">
        <v>1490</v>
      </c>
      <c r="Y49" s="332">
        <f t="shared" si="20"/>
        <v>20817</v>
      </c>
      <c r="Z49" s="336">
        <f t="shared" si="21"/>
        <v>0.01080847384349326</v>
      </c>
    </row>
    <row r="50" spans="1:26" ht="21" customHeight="1">
      <c r="A50" s="327" t="s">
        <v>473</v>
      </c>
      <c r="B50" s="328" t="s">
        <v>473</v>
      </c>
      <c r="C50" s="329">
        <v>1306</v>
      </c>
      <c r="D50" s="330">
        <v>1295</v>
      </c>
      <c r="E50" s="331">
        <v>51</v>
      </c>
      <c r="F50" s="330">
        <v>59</v>
      </c>
      <c r="G50" s="332">
        <f t="shared" si="6"/>
        <v>2711</v>
      </c>
      <c r="H50" s="333">
        <f t="shared" si="15"/>
        <v>0.0006621206422399266</v>
      </c>
      <c r="I50" s="334">
        <v>837</v>
      </c>
      <c r="J50" s="330">
        <v>914</v>
      </c>
      <c r="K50" s="331">
        <v>51</v>
      </c>
      <c r="L50" s="330">
        <v>57</v>
      </c>
      <c r="M50" s="332">
        <f t="shared" si="16"/>
        <v>1859</v>
      </c>
      <c r="N50" s="335">
        <f t="shared" si="17"/>
        <v>0.4583109198493813</v>
      </c>
      <c r="O50" s="329">
        <v>6838</v>
      </c>
      <c r="P50" s="330">
        <v>6794</v>
      </c>
      <c r="Q50" s="331">
        <v>587</v>
      </c>
      <c r="R50" s="330">
        <v>628</v>
      </c>
      <c r="S50" s="332">
        <f t="shared" si="18"/>
        <v>14847</v>
      </c>
      <c r="T50" s="333">
        <f t="shared" si="19"/>
        <v>0.0006310377759860523</v>
      </c>
      <c r="U50" s="334">
        <v>4659</v>
      </c>
      <c r="V50" s="330">
        <v>4998</v>
      </c>
      <c r="W50" s="331">
        <v>342</v>
      </c>
      <c r="X50" s="330">
        <v>366</v>
      </c>
      <c r="Y50" s="332">
        <f t="shared" si="20"/>
        <v>10365</v>
      </c>
      <c r="Z50" s="336">
        <f t="shared" si="21"/>
        <v>0.4324167872648337</v>
      </c>
    </row>
    <row r="51" spans="1:26" ht="21" customHeight="1">
      <c r="A51" s="327" t="s">
        <v>474</v>
      </c>
      <c r="B51" s="328" t="s">
        <v>475</v>
      </c>
      <c r="C51" s="329">
        <v>1278</v>
      </c>
      <c r="D51" s="330">
        <v>1353</v>
      </c>
      <c r="E51" s="331">
        <v>14</v>
      </c>
      <c r="F51" s="330">
        <v>16</v>
      </c>
      <c r="G51" s="332">
        <f t="shared" si="6"/>
        <v>2661</v>
      </c>
      <c r="H51" s="333">
        <f t="shared" si="15"/>
        <v>0.0006499089004059183</v>
      </c>
      <c r="I51" s="334">
        <v>1745</v>
      </c>
      <c r="J51" s="330">
        <v>1696</v>
      </c>
      <c r="K51" s="331">
        <v>7</v>
      </c>
      <c r="L51" s="330">
        <v>7</v>
      </c>
      <c r="M51" s="332">
        <f t="shared" si="16"/>
        <v>3455</v>
      </c>
      <c r="N51" s="335">
        <f t="shared" si="17"/>
        <v>-0.22981186685962374</v>
      </c>
      <c r="O51" s="329">
        <v>7764</v>
      </c>
      <c r="P51" s="330">
        <v>7684</v>
      </c>
      <c r="Q51" s="331">
        <v>461</v>
      </c>
      <c r="R51" s="330">
        <v>532</v>
      </c>
      <c r="S51" s="332">
        <f t="shared" si="18"/>
        <v>16441</v>
      </c>
      <c r="T51" s="333">
        <f t="shared" si="19"/>
        <v>0.000698787100086663</v>
      </c>
      <c r="U51" s="334">
        <v>9032</v>
      </c>
      <c r="V51" s="330">
        <v>8874</v>
      </c>
      <c r="W51" s="331">
        <v>383</v>
      </c>
      <c r="X51" s="330">
        <v>498</v>
      </c>
      <c r="Y51" s="332">
        <f t="shared" si="20"/>
        <v>18787</v>
      </c>
      <c r="Z51" s="336">
        <f t="shared" si="21"/>
        <v>-0.12487358279661465</v>
      </c>
    </row>
    <row r="52" spans="1:26" ht="21" customHeight="1">
      <c r="A52" s="327" t="s">
        <v>449</v>
      </c>
      <c r="B52" s="328" t="s">
        <v>476</v>
      </c>
      <c r="C52" s="329">
        <v>997</v>
      </c>
      <c r="D52" s="330">
        <v>1086</v>
      </c>
      <c r="E52" s="331">
        <v>23</v>
      </c>
      <c r="F52" s="330">
        <v>31</v>
      </c>
      <c r="G52" s="332">
        <f t="shared" si="6"/>
        <v>2137</v>
      </c>
      <c r="H52" s="333">
        <f aca="true" t="shared" si="22" ref="H52:H66">G52/$G$9</f>
        <v>0.000521929845985512</v>
      </c>
      <c r="I52" s="334">
        <v>848</v>
      </c>
      <c r="J52" s="330">
        <v>1052</v>
      </c>
      <c r="K52" s="331">
        <v>54</v>
      </c>
      <c r="L52" s="330">
        <v>49</v>
      </c>
      <c r="M52" s="332">
        <f aca="true" t="shared" si="23" ref="M52:M66">SUM(I52:L52)</f>
        <v>2003</v>
      </c>
      <c r="N52" s="335">
        <f aca="true" t="shared" si="24" ref="N52:N66">IF(ISERROR(G52/M52-1),"         /0",(G52/M52-1))</f>
        <v>0.06689965052421365</v>
      </c>
      <c r="O52" s="329">
        <v>5325</v>
      </c>
      <c r="P52" s="330">
        <v>5597</v>
      </c>
      <c r="Q52" s="331">
        <v>466</v>
      </c>
      <c r="R52" s="330">
        <v>1273</v>
      </c>
      <c r="S52" s="332">
        <f aca="true" t="shared" si="25" ref="S52:S66">SUM(O52:R52)</f>
        <v>12661</v>
      </c>
      <c r="T52" s="333">
        <f aca="true" t="shared" si="26" ref="T52:T66">S52/$S$9</f>
        <v>0.0005381268459459425</v>
      </c>
      <c r="U52" s="334">
        <v>4482</v>
      </c>
      <c r="V52" s="330">
        <v>4944</v>
      </c>
      <c r="W52" s="331">
        <v>667</v>
      </c>
      <c r="X52" s="330">
        <v>1679</v>
      </c>
      <c r="Y52" s="332">
        <f aca="true" t="shared" si="27" ref="Y52:Y66">SUM(U52:X52)</f>
        <v>11772</v>
      </c>
      <c r="Z52" s="336">
        <f aca="true" t="shared" si="28" ref="Z52:Z66">IF(ISERROR(S52/Y52-1),"         /0",IF(S52/Y52&gt;5,"  *  ",(S52/Y52-1)))</f>
        <v>0.07551817872918787</v>
      </c>
    </row>
    <row r="53" spans="1:26" ht="21" customHeight="1">
      <c r="A53" s="327" t="s">
        <v>477</v>
      </c>
      <c r="B53" s="328" t="s">
        <v>478</v>
      </c>
      <c r="C53" s="329">
        <v>473</v>
      </c>
      <c r="D53" s="330">
        <v>424</v>
      </c>
      <c r="E53" s="331">
        <v>500</v>
      </c>
      <c r="F53" s="330">
        <v>624</v>
      </c>
      <c r="G53" s="332">
        <f t="shared" si="6"/>
        <v>2021</v>
      </c>
      <c r="H53" s="333">
        <f t="shared" si="22"/>
        <v>0.0004935986049306129</v>
      </c>
      <c r="I53" s="334">
        <v>393</v>
      </c>
      <c r="J53" s="330">
        <v>367</v>
      </c>
      <c r="K53" s="331">
        <v>502</v>
      </c>
      <c r="L53" s="330">
        <v>550</v>
      </c>
      <c r="M53" s="332">
        <f t="shared" si="23"/>
        <v>1812</v>
      </c>
      <c r="N53" s="335">
        <f t="shared" si="24"/>
        <v>0.11534216335540837</v>
      </c>
      <c r="O53" s="329">
        <v>2792</v>
      </c>
      <c r="P53" s="330">
        <v>2380</v>
      </c>
      <c r="Q53" s="331">
        <v>3678</v>
      </c>
      <c r="R53" s="330">
        <v>3149</v>
      </c>
      <c r="S53" s="332">
        <f t="shared" si="25"/>
        <v>11999</v>
      </c>
      <c r="T53" s="333">
        <f t="shared" si="26"/>
        <v>0.0005099900501149486</v>
      </c>
      <c r="U53" s="334">
        <v>1757</v>
      </c>
      <c r="V53" s="330">
        <v>1604</v>
      </c>
      <c r="W53" s="331">
        <v>4198</v>
      </c>
      <c r="X53" s="330">
        <v>3483</v>
      </c>
      <c r="Y53" s="332">
        <f t="shared" si="27"/>
        <v>11042</v>
      </c>
      <c r="Z53" s="336">
        <f t="shared" si="28"/>
        <v>0.08666908168809995</v>
      </c>
    </row>
    <row r="54" spans="1:26" ht="21" customHeight="1">
      <c r="A54" s="327" t="s">
        <v>479</v>
      </c>
      <c r="B54" s="328" t="s">
        <v>479</v>
      </c>
      <c r="C54" s="329">
        <v>471</v>
      </c>
      <c r="D54" s="330">
        <v>481</v>
      </c>
      <c r="E54" s="331">
        <v>512</v>
      </c>
      <c r="F54" s="330">
        <v>461</v>
      </c>
      <c r="G54" s="332">
        <f t="shared" si="6"/>
        <v>1925</v>
      </c>
      <c r="H54" s="333">
        <f t="shared" si="22"/>
        <v>0.0004701520606093171</v>
      </c>
      <c r="I54" s="334">
        <v>477</v>
      </c>
      <c r="J54" s="330">
        <v>466</v>
      </c>
      <c r="K54" s="331">
        <v>397</v>
      </c>
      <c r="L54" s="330">
        <v>360</v>
      </c>
      <c r="M54" s="332">
        <f t="shared" si="23"/>
        <v>1700</v>
      </c>
      <c r="N54" s="335">
        <f t="shared" si="24"/>
        <v>0.13235294117647056</v>
      </c>
      <c r="O54" s="329">
        <v>2676</v>
      </c>
      <c r="P54" s="330">
        <v>2706</v>
      </c>
      <c r="Q54" s="331">
        <v>2700</v>
      </c>
      <c r="R54" s="330">
        <v>2748</v>
      </c>
      <c r="S54" s="332">
        <f t="shared" si="25"/>
        <v>10830</v>
      </c>
      <c r="T54" s="333">
        <f t="shared" si="26"/>
        <v>0.00046030437892698503</v>
      </c>
      <c r="U54" s="334">
        <v>2468</v>
      </c>
      <c r="V54" s="330">
        <v>2508</v>
      </c>
      <c r="W54" s="331">
        <v>2859</v>
      </c>
      <c r="X54" s="330">
        <v>2948</v>
      </c>
      <c r="Y54" s="332">
        <f t="shared" si="27"/>
        <v>10783</v>
      </c>
      <c r="Z54" s="336">
        <f t="shared" si="28"/>
        <v>0.004358712788648855</v>
      </c>
    </row>
    <row r="55" spans="1:26" ht="21" customHeight="1">
      <c r="A55" s="327" t="s">
        <v>480</v>
      </c>
      <c r="B55" s="328" t="s">
        <v>481</v>
      </c>
      <c r="C55" s="329">
        <v>797</v>
      </c>
      <c r="D55" s="330">
        <v>971</v>
      </c>
      <c r="E55" s="331">
        <v>2</v>
      </c>
      <c r="F55" s="330">
        <v>4</v>
      </c>
      <c r="G55" s="332">
        <f t="shared" si="6"/>
        <v>1774</v>
      </c>
      <c r="H55" s="333">
        <f t="shared" si="22"/>
        <v>0.0004332726002706122</v>
      </c>
      <c r="I55" s="334">
        <v>214</v>
      </c>
      <c r="J55" s="330">
        <v>465</v>
      </c>
      <c r="K55" s="331">
        <v>572</v>
      </c>
      <c r="L55" s="330">
        <v>587</v>
      </c>
      <c r="M55" s="332">
        <f t="shared" si="23"/>
        <v>1838</v>
      </c>
      <c r="N55" s="335">
        <f t="shared" si="24"/>
        <v>-0.03482045701849834</v>
      </c>
      <c r="O55" s="329">
        <v>3009</v>
      </c>
      <c r="P55" s="330">
        <v>3348</v>
      </c>
      <c r="Q55" s="331">
        <v>307</v>
      </c>
      <c r="R55" s="330">
        <v>258</v>
      </c>
      <c r="S55" s="332">
        <f t="shared" si="25"/>
        <v>6922</v>
      </c>
      <c r="T55" s="333">
        <f t="shared" si="26"/>
        <v>0.0002942037775561025</v>
      </c>
      <c r="U55" s="334">
        <v>242</v>
      </c>
      <c r="V55" s="330">
        <v>519</v>
      </c>
      <c r="W55" s="331">
        <v>714</v>
      </c>
      <c r="X55" s="330">
        <v>703</v>
      </c>
      <c r="Y55" s="332">
        <f t="shared" si="27"/>
        <v>2178</v>
      </c>
      <c r="Z55" s="336">
        <f t="shared" si="28"/>
        <v>2.1781450872359964</v>
      </c>
    </row>
    <row r="56" spans="1:26" ht="21" customHeight="1">
      <c r="A56" s="327" t="s">
        <v>482</v>
      </c>
      <c r="B56" s="328" t="s">
        <v>483</v>
      </c>
      <c r="C56" s="329">
        <v>0</v>
      </c>
      <c r="D56" s="330">
        <v>0</v>
      </c>
      <c r="E56" s="331">
        <v>775</v>
      </c>
      <c r="F56" s="330">
        <v>792</v>
      </c>
      <c r="G56" s="332">
        <f t="shared" si="6"/>
        <v>1567</v>
      </c>
      <c r="H56" s="333">
        <f t="shared" si="22"/>
        <v>0.0003827159890778181</v>
      </c>
      <c r="I56" s="334">
        <v>960</v>
      </c>
      <c r="J56" s="330">
        <v>1032</v>
      </c>
      <c r="K56" s="331"/>
      <c r="L56" s="330"/>
      <c r="M56" s="332">
        <f t="shared" si="23"/>
        <v>1992</v>
      </c>
      <c r="N56" s="335">
        <f t="shared" si="24"/>
        <v>-0.21335341365461846</v>
      </c>
      <c r="O56" s="329">
        <v>885</v>
      </c>
      <c r="P56" s="330">
        <v>1048</v>
      </c>
      <c r="Q56" s="331">
        <v>3966</v>
      </c>
      <c r="R56" s="330">
        <v>4101</v>
      </c>
      <c r="S56" s="332">
        <f t="shared" si="25"/>
        <v>10000</v>
      </c>
      <c r="T56" s="333">
        <f t="shared" si="26"/>
        <v>0.00042502712735640355</v>
      </c>
      <c r="U56" s="334">
        <v>5437</v>
      </c>
      <c r="V56" s="330">
        <v>6007</v>
      </c>
      <c r="W56" s="331">
        <v>2</v>
      </c>
      <c r="X56" s="330">
        <v>2</v>
      </c>
      <c r="Y56" s="332">
        <f t="shared" si="27"/>
        <v>11448</v>
      </c>
      <c r="Z56" s="336">
        <f t="shared" si="28"/>
        <v>-0.12648497554157934</v>
      </c>
    </row>
    <row r="57" spans="1:26" ht="21" customHeight="1">
      <c r="A57" s="327" t="s">
        <v>484</v>
      </c>
      <c r="B57" s="328" t="s">
        <v>484</v>
      </c>
      <c r="C57" s="329">
        <v>669</v>
      </c>
      <c r="D57" s="330">
        <v>693</v>
      </c>
      <c r="E57" s="331">
        <v>16</v>
      </c>
      <c r="F57" s="330">
        <v>2</v>
      </c>
      <c r="G57" s="332">
        <f t="shared" si="6"/>
        <v>1380</v>
      </c>
      <c r="H57" s="333">
        <f t="shared" si="22"/>
        <v>0.0003370440746186273</v>
      </c>
      <c r="I57" s="334">
        <v>707</v>
      </c>
      <c r="J57" s="330">
        <v>762</v>
      </c>
      <c r="K57" s="331">
        <v>12</v>
      </c>
      <c r="L57" s="330">
        <v>3</v>
      </c>
      <c r="M57" s="332">
        <f t="shared" si="23"/>
        <v>1484</v>
      </c>
      <c r="N57" s="335">
        <f t="shared" si="24"/>
        <v>-0.07008086253369272</v>
      </c>
      <c r="O57" s="329">
        <v>4772</v>
      </c>
      <c r="P57" s="330">
        <v>4302</v>
      </c>
      <c r="Q57" s="331">
        <v>113</v>
      </c>
      <c r="R57" s="330">
        <v>90</v>
      </c>
      <c r="S57" s="332">
        <f t="shared" si="25"/>
        <v>9277</v>
      </c>
      <c r="T57" s="333">
        <f t="shared" si="26"/>
        <v>0.00039429766604853555</v>
      </c>
      <c r="U57" s="334">
        <v>4473</v>
      </c>
      <c r="V57" s="330">
        <v>3897</v>
      </c>
      <c r="W57" s="331">
        <v>54</v>
      </c>
      <c r="X57" s="330">
        <v>57</v>
      </c>
      <c r="Y57" s="332">
        <f t="shared" si="27"/>
        <v>8481</v>
      </c>
      <c r="Z57" s="336">
        <f t="shared" si="28"/>
        <v>0.09385685650277087</v>
      </c>
    </row>
    <row r="58" spans="1:26" ht="21" customHeight="1">
      <c r="A58" s="327" t="s">
        <v>485</v>
      </c>
      <c r="B58" s="328" t="s">
        <v>486</v>
      </c>
      <c r="C58" s="329">
        <v>678</v>
      </c>
      <c r="D58" s="330">
        <v>646</v>
      </c>
      <c r="E58" s="331">
        <v>0</v>
      </c>
      <c r="F58" s="330">
        <v>0</v>
      </c>
      <c r="G58" s="332">
        <f t="shared" si="6"/>
        <v>1324</v>
      </c>
      <c r="H58" s="333">
        <f t="shared" si="22"/>
        <v>0.00032336692376453807</v>
      </c>
      <c r="I58" s="334">
        <v>483</v>
      </c>
      <c r="J58" s="330">
        <v>451</v>
      </c>
      <c r="K58" s="331">
        <v>33</v>
      </c>
      <c r="L58" s="330">
        <v>33</v>
      </c>
      <c r="M58" s="332">
        <f t="shared" si="23"/>
        <v>1000</v>
      </c>
      <c r="N58" s="335">
        <f t="shared" si="24"/>
        <v>0.32400000000000007</v>
      </c>
      <c r="O58" s="329">
        <v>3155</v>
      </c>
      <c r="P58" s="330">
        <v>2877</v>
      </c>
      <c r="Q58" s="331">
        <v>62</v>
      </c>
      <c r="R58" s="330">
        <v>57</v>
      </c>
      <c r="S58" s="332">
        <f t="shared" si="25"/>
        <v>6151</v>
      </c>
      <c r="T58" s="333">
        <f t="shared" si="26"/>
        <v>0.0002614341860369238</v>
      </c>
      <c r="U58" s="334">
        <v>2675</v>
      </c>
      <c r="V58" s="330">
        <v>2407</v>
      </c>
      <c r="W58" s="331">
        <v>49</v>
      </c>
      <c r="X58" s="330">
        <v>49</v>
      </c>
      <c r="Y58" s="332">
        <f t="shared" si="27"/>
        <v>5180</v>
      </c>
      <c r="Z58" s="336">
        <f t="shared" si="28"/>
        <v>0.1874517374517375</v>
      </c>
    </row>
    <row r="59" spans="1:26" ht="21" customHeight="1">
      <c r="A59" s="327" t="s">
        <v>487</v>
      </c>
      <c r="B59" s="328" t="s">
        <v>487</v>
      </c>
      <c r="C59" s="329">
        <v>608</v>
      </c>
      <c r="D59" s="330">
        <v>578</v>
      </c>
      <c r="E59" s="331">
        <v>76</v>
      </c>
      <c r="F59" s="330">
        <v>8</v>
      </c>
      <c r="G59" s="332">
        <f t="shared" si="6"/>
        <v>1270</v>
      </c>
      <c r="H59" s="333">
        <f t="shared" si="22"/>
        <v>0.0003101782425838092</v>
      </c>
      <c r="I59" s="334">
        <v>447</v>
      </c>
      <c r="J59" s="330">
        <v>446</v>
      </c>
      <c r="K59" s="331">
        <v>94</v>
      </c>
      <c r="L59" s="330">
        <v>13</v>
      </c>
      <c r="M59" s="332">
        <f t="shared" si="23"/>
        <v>1000</v>
      </c>
      <c r="N59" s="335">
        <f t="shared" si="24"/>
        <v>0.27</v>
      </c>
      <c r="O59" s="329">
        <v>2538</v>
      </c>
      <c r="P59" s="330">
        <v>2823</v>
      </c>
      <c r="Q59" s="331">
        <v>416</v>
      </c>
      <c r="R59" s="330">
        <v>105</v>
      </c>
      <c r="S59" s="332">
        <f t="shared" si="25"/>
        <v>5882</v>
      </c>
      <c r="T59" s="333">
        <f t="shared" si="26"/>
        <v>0.00025000095631103655</v>
      </c>
      <c r="U59" s="334">
        <v>2366</v>
      </c>
      <c r="V59" s="330">
        <v>2798</v>
      </c>
      <c r="W59" s="331">
        <v>570</v>
      </c>
      <c r="X59" s="330">
        <v>165</v>
      </c>
      <c r="Y59" s="332">
        <f t="shared" si="27"/>
        <v>5899</v>
      </c>
      <c r="Z59" s="336">
        <f t="shared" si="28"/>
        <v>-0.0028818443804035088</v>
      </c>
    </row>
    <row r="60" spans="1:26" ht="21" customHeight="1">
      <c r="A60" s="327" t="s">
        <v>488</v>
      </c>
      <c r="B60" s="328" t="s">
        <v>488</v>
      </c>
      <c r="C60" s="329">
        <v>596</v>
      </c>
      <c r="D60" s="330">
        <v>522</v>
      </c>
      <c r="E60" s="331">
        <v>2</v>
      </c>
      <c r="F60" s="330">
        <v>4</v>
      </c>
      <c r="G60" s="332">
        <f t="shared" si="6"/>
        <v>1124</v>
      </c>
      <c r="H60" s="333">
        <f t="shared" si="22"/>
        <v>0.0002745199564285051</v>
      </c>
      <c r="I60" s="334">
        <v>588</v>
      </c>
      <c r="J60" s="330">
        <v>519</v>
      </c>
      <c r="K60" s="331"/>
      <c r="L60" s="330"/>
      <c r="M60" s="332">
        <f t="shared" si="23"/>
        <v>1107</v>
      </c>
      <c r="N60" s="335">
        <f t="shared" si="24"/>
        <v>0.015356820234869062</v>
      </c>
      <c r="O60" s="329">
        <v>3334</v>
      </c>
      <c r="P60" s="330">
        <v>2968</v>
      </c>
      <c r="Q60" s="331">
        <v>17</v>
      </c>
      <c r="R60" s="330">
        <v>18</v>
      </c>
      <c r="S60" s="332">
        <f t="shared" si="25"/>
        <v>6337</v>
      </c>
      <c r="T60" s="333">
        <f t="shared" si="26"/>
        <v>0.0002693396906057529</v>
      </c>
      <c r="U60" s="334">
        <v>3128</v>
      </c>
      <c r="V60" s="330">
        <v>2749</v>
      </c>
      <c r="W60" s="331">
        <v>291</v>
      </c>
      <c r="X60" s="330">
        <v>209</v>
      </c>
      <c r="Y60" s="332">
        <f t="shared" si="27"/>
        <v>6377</v>
      </c>
      <c r="Z60" s="336">
        <f t="shared" si="28"/>
        <v>-0.006272541947624277</v>
      </c>
    </row>
    <row r="61" spans="1:26" ht="21" customHeight="1">
      <c r="A61" s="327" t="s">
        <v>471</v>
      </c>
      <c r="B61" s="328" t="s">
        <v>489</v>
      </c>
      <c r="C61" s="329">
        <v>0</v>
      </c>
      <c r="D61" s="330">
        <v>0</v>
      </c>
      <c r="E61" s="331">
        <v>518</v>
      </c>
      <c r="F61" s="330">
        <v>500</v>
      </c>
      <c r="G61" s="332">
        <f t="shared" si="6"/>
        <v>1018</v>
      </c>
      <c r="H61" s="333">
        <f t="shared" si="22"/>
        <v>0.00024863106374040767</v>
      </c>
      <c r="I61" s="334"/>
      <c r="J61" s="330"/>
      <c r="K61" s="331">
        <v>672</v>
      </c>
      <c r="L61" s="330">
        <v>624</v>
      </c>
      <c r="M61" s="332">
        <f t="shared" si="23"/>
        <v>1296</v>
      </c>
      <c r="N61" s="335">
        <f t="shared" si="24"/>
        <v>-0.21450617283950613</v>
      </c>
      <c r="O61" s="329"/>
      <c r="P61" s="330"/>
      <c r="Q61" s="331">
        <v>3232</v>
      </c>
      <c r="R61" s="330">
        <v>3092</v>
      </c>
      <c r="S61" s="332">
        <f t="shared" si="25"/>
        <v>6324</v>
      </c>
      <c r="T61" s="333">
        <f t="shared" si="26"/>
        <v>0.0002687871553401896</v>
      </c>
      <c r="U61" s="334"/>
      <c r="V61" s="330"/>
      <c r="W61" s="331">
        <v>3468</v>
      </c>
      <c r="X61" s="330">
        <v>3451</v>
      </c>
      <c r="Y61" s="332">
        <f t="shared" si="27"/>
        <v>6919</v>
      </c>
      <c r="Z61" s="336">
        <f t="shared" si="28"/>
        <v>-0.08599508599508598</v>
      </c>
    </row>
    <row r="62" spans="1:26" ht="21" customHeight="1">
      <c r="A62" s="327" t="s">
        <v>490</v>
      </c>
      <c r="B62" s="328" t="s">
        <v>490</v>
      </c>
      <c r="C62" s="329">
        <v>0</v>
      </c>
      <c r="D62" s="330">
        <v>0</v>
      </c>
      <c r="E62" s="331">
        <v>569</v>
      </c>
      <c r="F62" s="330">
        <v>423</v>
      </c>
      <c r="G62" s="332">
        <f t="shared" si="6"/>
        <v>992</v>
      </c>
      <c r="H62" s="333">
        <f t="shared" si="22"/>
        <v>0.0002422809579867234</v>
      </c>
      <c r="I62" s="334"/>
      <c r="J62" s="330"/>
      <c r="K62" s="331">
        <v>499</v>
      </c>
      <c r="L62" s="330">
        <v>410</v>
      </c>
      <c r="M62" s="332">
        <f t="shared" si="23"/>
        <v>909</v>
      </c>
      <c r="N62" s="335">
        <f t="shared" si="24"/>
        <v>0.09130913091309134</v>
      </c>
      <c r="O62" s="329"/>
      <c r="P62" s="330"/>
      <c r="Q62" s="331">
        <v>2372</v>
      </c>
      <c r="R62" s="330">
        <v>2078</v>
      </c>
      <c r="S62" s="332">
        <f t="shared" si="25"/>
        <v>4450</v>
      </c>
      <c r="T62" s="333">
        <f t="shared" si="26"/>
        <v>0.00018913707167359957</v>
      </c>
      <c r="U62" s="334"/>
      <c r="V62" s="330"/>
      <c r="W62" s="331">
        <v>2865</v>
      </c>
      <c r="X62" s="330">
        <v>2528</v>
      </c>
      <c r="Y62" s="332">
        <f t="shared" si="27"/>
        <v>5393</v>
      </c>
      <c r="Z62" s="336">
        <f t="shared" si="28"/>
        <v>-0.17485629519747825</v>
      </c>
    </row>
    <row r="63" spans="1:26" ht="21" customHeight="1">
      <c r="A63" s="327" t="s">
        <v>491</v>
      </c>
      <c r="B63" s="328" t="s">
        <v>491</v>
      </c>
      <c r="C63" s="329">
        <v>447</v>
      </c>
      <c r="D63" s="330">
        <v>458</v>
      </c>
      <c r="E63" s="331">
        <v>11</v>
      </c>
      <c r="F63" s="330">
        <v>11</v>
      </c>
      <c r="G63" s="332">
        <f t="shared" si="6"/>
        <v>927</v>
      </c>
      <c r="H63" s="333">
        <f t="shared" si="22"/>
        <v>0.0002264056936025127</v>
      </c>
      <c r="I63" s="334">
        <v>510</v>
      </c>
      <c r="J63" s="330">
        <v>537</v>
      </c>
      <c r="K63" s="331">
        <v>14</v>
      </c>
      <c r="L63" s="330">
        <v>9</v>
      </c>
      <c r="M63" s="332">
        <f t="shared" si="23"/>
        <v>1070</v>
      </c>
      <c r="N63" s="335">
        <f t="shared" si="24"/>
        <v>-0.13364485981308416</v>
      </c>
      <c r="O63" s="329">
        <v>2544</v>
      </c>
      <c r="P63" s="330">
        <v>2464</v>
      </c>
      <c r="Q63" s="331">
        <v>14</v>
      </c>
      <c r="R63" s="330">
        <v>11</v>
      </c>
      <c r="S63" s="332">
        <f t="shared" si="25"/>
        <v>5033</v>
      </c>
      <c r="T63" s="333">
        <f t="shared" si="26"/>
        <v>0.0002139161531984779</v>
      </c>
      <c r="U63" s="334">
        <v>3267</v>
      </c>
      <c r="V63" s="330">
        <v>3037</v>
      </c>
      <c r="W63" s="331">
        <v>509</v>
      </c>
      <c r="X63" s="330">
        <v>395</v>
      </c>
      <c r="Y63" s="332">
        <f t="shared" si="27"/>
        <v>7208</v>
      </c>
      <c r="Z63" s="336">
        <f t="shared" si="28"/>
        <v>-0.30174805771365154</v>
      </c>
    </row>
    <row r="64" spans="1:26" ht="21" customHeight="1">
      <c r="A64" s="327" t="s">
        <v>492</v>
      </c>
      <c r="B64" s="328" t="s">
        <v>493</v>
      </c>
      <c r="C64" s="329">
        <v>338</v>
      </c>
      <c r="D64" s="330">
        <v>524</v>
      </c>
      <c r="E64" s="331">
        <v>37</v>
      </c>
      <c r="F64" s="330">
        <v>21</v>
      </c>
      <c r="G64" s="332">
        <f t="shared" si="6"/>
        <v>920</v>
      </c>
      <c r="H64" s="333">
        <f t="shared" si="22"/>
        <v>0.00022469604974575152</v>
      </c>
      <c r="I64" s="334">
        <v>383</v>
      </c>
      <c r="J64" s="330">
        <v>607</v>
      </c>
      <c r="K64" s="331">
        <v>29</v>
      </c>
      <c r="L64" s="330">
        <v>26</v>
      </c>
      <c r="M64" s="332">
        <f t="shared" si="23"/>
        <v>1045</v>
      </c>
      <c r="N64" s="335">
        <f t="shared" si="24"/>
        <v>-0.11961722488038273</v>
      </c>
      <c r="O64" s="329">
        <v>2254</v>
      </c>
      <c r="P64" s="330">
        <v>3125</v>
      </c>
      <c r="Q64" s="331">
        <v>285</v>
      </c>
      <c r="R64" s="330">
        <v>319</v>
      </c>
      <c r="S64" s="332">
        <f t="shared" si="25"/>
        <v>5983</v>
      </c>
      <c r="T64" s="333">
        <f t="shared" si="26"/>
        <v>0.0002542937302973362</v>
      </c>
      <c r="U64" s="334">
        <v>2311</v>
      </c>
      <c r="V64" s="330">
        <v>3506</v>
      </c>
      <c r="W64" s="331">
        <v>213</v>
      </c>
      <c r="X64" s="330">
        <v>193</v>
      </c>
      <c r="Y64" s="332">
        <f t="shared" si="27"/>
        <v>6223</v>
      </c>
      <c r="Z64" s="336">
        <f t="shared" si="28"/>
        <v>-0.03856660774546039</v>
      </c>
    </row>
    <row r="65" spans="1:26" ht="21" customHeight="1">
      <c r="A65" s="327" t="s">
        <v>494</v>
      </c>
      <c r="B65" s="328" t="s">
        <v>495</v>
      </c>
      <c r="C65" s="329">
        <v>0</v>
      </c>
      <c r="D65" s="330">
        <v>0</v>
      </c>
      <c r="E65" s="331">
        <v>425</v>
      </c>
      <c r="F65" s="330">
        <v>411</v>
      </c>
      <c r="G65" s="332">
        <f t="shared" si="6"/>
        <v>836</v>
      </c>
      <c r="H65" s="333">
        <f t="shared" si="22"/>
        <v>0.0002041803234646177</v>
      </c>
      <c r="I65" s="334"/>
      <c r="J65" s="330"/>
      <c r="K65" s="331">
        <v>97</v>
      </c>
      <c r="L65" s="330">
        <v>157</v>
      </c>
      <c r="M65" s="332">
        <f t="shared" si="23"/>
        <v>254</v>
      </c>
      <c r="N65" s="335">
        <f t="shared" si="24"/>
        <v>2.2913385826771653</v>
      </c>
      <c r="O65" s="329"/>
      <c r="P65" s="330"/>
      <c r="Q65" s="331">
        <v>2493</v>
      </c>
      <c r="R65" s="330">
        <v>2637</v>
      </c>
      <c r="S65" s="332">
        <f t="shared" si="25"/>
        <v>5130</v>
      </c>
      <c r="T65" s="333">
        <f t="shared" si="26"/>
        <v>0.000218038916333835</v>
      </c>
      <c r="U65" s="334"/>
      <c r="V65" s="330"/>
      <c r="W65" s="331">
        <v>1944</v>
      </c>
      <c r="X65" s="330">
        <v>2132</v>
      </c>
      <c r="Y65" s="332">
        <f t="shared" si="27"/>
        <v>4076</v>
      </c>
      <c r="Z65" s="336">
        <f t="shared" si="28"/>
        <v>0.2585868498527968</v>
      </c>
    </row>
    <row r="66" spans="1:26" ht="21" customHeight="1" thickBot="1">
      <c r="A66" s="337" t="s">
        <v>50</v>
      </c>
      <c r="B66" s="338" t="s">
        <v>50</v>
      </c>
      <c r="C66" s="339">
        <v>344</v>
      </c>
      <c r="D66" s="340">
        <v>330</v>
      </c>
      <c r="E66" s="341">
        <v>5096</v>
      </c>
      <c r="F66" s="340">
        <v>5051</v>
      </c>
      <c r="G66" s="342">
        <f t="shared" si="6"/>
        <v>10821</v>
      </c>
      <c r="H66" s="343">
        <f t="shared" si="22"/>
        <v>0.0026428651677160623</v>
      </c>
      <c r="I66" s="344">
        <v>2902</v>
      </c>
      <c r="J66" s="340">
        <v>2647</v>
      </c>
      <c r="K66" s="341">
        <v>5011</v>
      </c>
      <c r="L66" s="340">
        <v>4771</v>
      </c>
      <c r="M66" s="342">
        <f t="shared" si="23"/>
        <v>15331</v>
      </c>
      <c r="N66" s="345">
        <f t="shared" si="24"/>
        <v>-0.2941752005740004</v>
      </c>
      <c r="O66" s="339">
        <v>4100</v>
      </c>
      <c r="P66" s="340">
        <v>3732</v>
      </c>
      <c r="Q66" s="341">
        <v>28612</v>
      </c>
      <c r="R66" s="340">
        <v>28684</v>
      </c>
      <c r="S66" s="342">
        <f t="shared" si="25"/>
        <v>65128</v>
      </c>
      <c r="T66" s="343">
        <f t="shared" si="26"/>
        <v>0.0027681166750467847</v>
      </c>
      <c r="U66" s="344">
        <v>16293</v>
      </c>
      <c r="V66" s="340">
        <v>15177</v>
      </c>
      <c r="W66" s="341">
        <v>27577</v>
      </c>
      <c r="X66" s="340">
        <v>26829</v>
      </c>
      <c r="Y66" s="342">
        <f t="shared" si="27"/>
        <v>85876</v>
      </c>
      <c r="Z66" s="346">
        <f t="shared" si="28"/>
        <v>-0.24160417345940655</v>
      </c>
    </row>
    <row r="67" spans="1:2" ht="8.25" customHeight="1" thickTop="1">
      <c r="A67" s="87"/>
      <c r="B67" s="87"/>
    </row>
    <row r="68" spans="1:2" ht="15">
      <c r="A68" s="87" t="s">
        <v>136</v>
      </c>
      <c r="B68" s="87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3 N3 N5:N8 Z5:Z8 Z67:Z65536 N67:N65536">
    <cfRule type="cellIs" priority="3" dxfId="95" operator="lessThan" stopIfTrue="1">
      <formula>0</formula>
    </cfRule>
  </conditionalFormatting>
  <conditionalFormatting sqref="N9:N66 Z9:Z66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H6:H8">
    <cfRule type="cellIs" priority="2" dxfId="95" operator="lessThan" stopIfTrue="1">
      <formula>0</formula>
    </cfRule>
  </conditionalFormatting>
  <conditionalFormatting sqref="T6:T8">
    <cfRule type="cellIs" priority="1" dxfId="95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8"/>
  <sheetViews>
    <sheetView showGridLines="0" zoomScale="80" zoomScaleNormal="80" zoomScalePageLayoutView="0" workbookViewId="0" topLeftCell="A1">
      <selection activeCell="U10" sqref="U10:X55"/>
    </sheetView>
  </sheetViews>
  <sheetFormatPr defaultColWidth="8.00390625" defaultRowHeight="15"/>
  <cols>
    <col min="1" max="1" width="30.28125" style="86" customWidth="1"/>
    <col min="2" max="2" width="40.421875" style="86" bestFit="1" customWidth="1"/>
    <col min="3" max="3" width="9.57421875" style="86" customWidth="1"/>
    <col min="4" max="4" width="10.421875" style="86" customWidth="1"/>
    <col min="5" max="5" width="8.57421875" style="86" bestFit="1" customWidth="1"/>
    <col min="6" max="6" width="10.57421875" style="86" bestFit="1" customWidth="1"/>
    <col min="7" max="7" width="10.00390625" style="86" customWidth="1"/>
    <col min="8" max="8" width="10.7109375" style="86" customWidth="1"/>
    <col min="9" max="9" width="9.421875" style="86" customWidth="1"/>
    <col min="10" max="10" width="11.57421875" style="86" bestFit="1" customWidth="1"/>
    <col min="11" max="11" width="9.00390625" style="86" bestFit="1" customWidth="1"/>
    <col min="12" max="12" width="10.57421875" style="86" bestFit="1" customWidth="1"/>
    <col min="13" max="13" width="9.8515625" style="86" customWidth="1"/>
    <col min="14" max="14" width="10.00390625" style="86" customWidth="1"/>
    <col min="15" max="15" width="10.421875" style="86" customWidth="1"/>
    <col min="16" max="16" width="12.421875" style="86" bestFit="1" customWidth="1"/>
    <col min="17" max="17" width="9.421875" style="86" customWidth="1"/>
    <col min="18" max="18" width="10.57421875" style="86" bestFit="1" customWidth="1"/>
    <col min="19" max="19" width="11.8515625" style="86" customWidth="1"/>
    <col min="20" max="20" width="10.140625" style="86" customWidth="1"/>
    <col min="21" max="21" width="10.28125" style="86" customWidth="1"/>
    <col min="22" max="22" width="11.57421875" style="86" bestFit="1" customWidth="1"/>
    <col min="23" max="24" width="10.28125" style="86" customWidth="1"/>
    <col min="25" max="25" width="10.7109375" style="86" customWidth="1"/>
    <col min="26" max="26" width="9.8515625" style="86" bestFit="1" customWidth="1"/>
    <col min="27" max="16384" width="8.00390625" style="86" customWidth="1"/>
  </cols>
  <sheetData>
    <row r="1" spans="1:24" ht="18.75" thickBot="1">
      <c r="A1" s="199" t="s">
        <v>119</v>
      </c>
      <c r="B1" s="200"/>
      <c r="C1" s="200"/>
      <c r="W1" s="251" t="s">
        <v>26</v>
      </c>
      <c r="X1" s="252"/>
    </row>
    <row r="2" ht="5.25" customHeight="1" thickBot="1"/>
    <row r="3" spans="1:26" ht="24.75" customHeight="1" thickTop="1">
      <c r="A3" s="520" t="s">
        <v>118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2"/>
    </row>
    <row r="4" spans="1:26" ht="21" customHeight="1" thickBot="1">
      <c r="A4" s="534" t="s">
        <v>42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6"/>
    </row>
    <row r="5" spans="1:26" s="105" customFormat="1" ht="19.5" customHeight="1" thickBot="1" thickTop="1">
      <c r="A5" s="605" t="s">
        <v>115</v>
      </c>
      <c r="B5" s="615" t="s">
        <v>116</v>
      </c>
      <c r="C5" s="618" t="s">
        <v>34</v>
      </c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20"/>
      <c r="O5" s="621" t="s">
        <v>33</v>
      </c>
      <c r="P5" s="619"/>
      <c r="Q5" s="619"/>
      <c r="R5" s="619"/>
      <c r="S5" s="619"/>
      <c r="T5" s="619"/>
      <c r="U5" s="619"/>
      <c r="V5" s="619"/>
      <c r="W5" s="619"/>
      <c r="X5" s="619"/>
      <c r="Y5" s="619"/>
      <c r="Z5" s="620"/>
    </row>
    <row r="6" spans="1:26" s="104" customFormat="1" ht="26.25" customHeight="1" thickBot="1">
      <c r="A6" s="606"/>
      <c r="B6" s="616"/>
      <c r="C6" s="611" t="s">
        <v>153</v>
      </c>
      <c r="D6" s="612"/>
      <c r="E6" s="612"/>
      <c r="F6" s="612"/>
      <c r="G6" s="613"/>
      <c r="H6" s="622" t="s">
        <v>32</v>
      </c>
      <c r="I6" s="611" t="s">
        <v>154</v>
      </c>
      <c r="J6" s="612"/>
      <c r="K6" s="612"/>
      <c r="L6" s="612"/>
      <c r="M6" s="613"/>
      <c r="N6" s="622" t="s">
        <v>31</v>
      </c>
      <c r="O6" s="614" t="s">
        <v>155</v>
      </c>
      <c r="P6" s="612"/>
      <c r="Q6" s="612"/>
      <c r="R6" s="612"/>
      <c r="S6" s="613"/>
      <c r="T6" s="622" t="s">
        <v>32</v>
      </c>
      <c r="U6" s="614" t="s">
        <v>156</v>
      </c>
      <c r="V6" s="612"/>
      <c r="W6" s="612"/>
      <c r="X6" s="612"/>
      <c r="Y6" s="613"/>
      <c r="Z6" s="622" t="s">
        <v>31</v>
      </c>
    </row>
    <row r="7" spans="1:26" s="99" customFormat="1" ht="26.25" customHeight="1">
      <c r="A7" s="607"/>
      <c r="B7" s="616"/>
      <c r="C7" s="517" t="s">
        <v>20</v>
      </c>
      <c r="D7" s="533"/>
      <c r="E7" s="512" t="s">
        <v>19</v>
      </c>
      <c r="F7" s="533"/>
      <c r="G7" s="514" t="s">
        <v>15</v>
      </c>
      <c r="H7" s="528"/>
      <c r="I7" s="625" t="s">
        <v>20</v>
      </c>
      <c r="J7" s="533"/>
      <c r="K7" s="512" t="s">
        <v>19</v>
      </c>
      <c r="L7" s="533"/>
      <c r="M7" s="514" t="s">
        <v>15</v>
      </c>
      <c r="N7" s="528"/>
      <c r="O7" s="625" t="s">
        <v>20</v>
      </c>
      <c r="P7" s="533"/>
      <c r="Q7" s="512" t="s">
        <v>19</v>
      </c>
      <c r="R7" s="533"/>
      <c r="S7" s="514" t="s">
        <v>15</v>
      </c>
      <c r="T7" s="528"/>
      <c r="U7" s="625" t="s">
        <v>20</v>
      </c>
      <c r="V7" s="533"/>
      <c r="W7" s="512" t="s">
        <v>19</v>
      </c>
      <c r="X7" s="533"/>
      <c r="Y7" s="514" t="s">
        <v>15</v>
      </c>
      <c r="Z7" s="528"/>
    </row>
    <row r="8" spans="1:26" s="99" customFormat="1" ht="19.5" customHeight="1" thickBot="1">
      <c r="A8" s="608"/>
      <c r="B8" s="617"/>
      <c r="C8" s="102" t="s">
        <v>29</v>
      </c>
      <c r="D8" s="100" t="s">
        <v>28</v>
      </c>
      <c r="E8" s="101" t="s">
        <v>29</v>
      </c>
      <c r="F8" s="201" t="s">
        <v>28</v>
      </c>
      <c r="G8" s="624"/>
      <c r="H8" s="623"/>
      <c r="I8" s="102" t="s">
        <v>29</v>
      </c>
      <c r="J8" s="100" t="s">
        <v>28</v>
      </c>
      <c r="K8" s="101" t="s">
        <v>29</v>
      </c>
      <c r="L8" s="201" t="s">
        <v>28</v>
      </c>
      <c r="M8" s="624"/>
      <c r="N8" s="623"/>
      <c r="O8" s="102" t="s">
        <v>29</v>
      </c>
      <c r="P8" s="100" t="s">
        <v>28</v>
      </c>
      <c r="Q8" s="101" t="s">
        <v>29</v>
      </c>
      <c r="R8" s="201" t="s">
        <v>28</v>
      </c>
      <c r="S8" s="624"/>
      <c r="T8" s="623"/>
      <c r="U8" s="102" t="s">
        <v>29</v>
      </c>
      <c r="V8" s="100" t="s">
        <v>28</v>
      </c>
      <c r="W8" s="101" t="s">
        <v>29</v>
      </c>
      <c r="X8" s="201" t="s">
        <v>28</v>
      </c>
      <c r="Y8" s="624"/>
      <c r="Z8" s="623"/>
    </row>
    <row r="9" spans="1:26" s="88" customFormat="1" ht="18" customHeight="1" thickBot="1" thickTop="1">
      <c r="A9" s="98" t="s">
        <v>22</v>
      </c>
      <c r="B9" s="198"/>
      <c r="C9" s="97">
        <f>SUM(C10:C55)</f>
        <v>12344.040999999997</v>
      </c>
      <c r="D9" s="91">
        <f>SUM(D10:D55)</f>
        <v>12344.041</v>
      </c>
      <c r="E9" s="92">
        <f>SUM(E10:E55)</f>
        <v>1933.7619999999997</v>
      </c>
      <c r="F9" s="91">
        <f>SUM(F10:F55)</f>
        <v>1933.7620000000002</v>
      </c>
      <c r="G9" s="90">
        <f aca="true" t="shared" si="0" ref="G9:G20">SUM(C9:F9)</f>
        <v>28555.605999999992</v>
      </c>
      <c r="H9" s="94">
        <f aca="true" t="shared" si="1" ref="H9:H55">G9/$G$9</f>
        <v>1</v>
      </c>
      <c r="I9" s="93">
        <f>SUM(I10:I55)</f>
        <v>14128.665999999997</v>
      </c>
      <c r="J9" s="91">
        <f>SUM(J10:J55)</f>
        <v>14128.666000000001</v>
      </c>
      <c r="K9" s="92">
        <f>SUM(K10:K55)</f>
        <v>967.2700000000002</v>
      </c>
      <c r="L9" s="91">
        <f>SUM(L10:L55)</f>
        <v>967.27</v>
      </c>
      <c r="M9" s="90">
        <f aca="true" t="shared" si="2" ref="M9:M20">SUM(I9:L9)</f>
        <v>30191.872</v>
      </c>
      <c r="N9" s="96">
        <f aca="true" t="shared" si="3" ref="N9:N20">IF(ISERROR(G9/M9-1),"         /0",(G9/M9-1))</f>
        <v>-0.054195579525509574</v>
      </c>
      <c r="O9" s="95">
        <f>SUM(O10:O55)</f>
        <v>72452.26200000002</v>
      </c>
      <c r="P9" s="91">
        <f>SUM(P10:P55)</f>
        <v>72452.26200000002</v>
      </c>
      <c r="Q9" s="92">
        <f>SUM(Q10:Q55)</f>
        <v>11601.466</v>
      </c>
      <c r="R9" s="91">
        <f>SUM(R10:R55)</f>
        <v>11601.466</v>
      </c>
      <c r="S9" s="90">
        <f aca="true" t="shared" si="4" ref="S9:S20">SUM(O9:R9)</f>
        <v>168107.45600000006</v>
      </c>
      <c r="T9" s="94">
        <f aca="true" t="shared" si="5" ref="T9:T55">S9/$S$9</f>
        <v>1</v>
      </c>
      <c r="U9" s="93">
        <f>SUM(U10:U55)</f>
        <v>76627.77699999997</v>
      </c>
      <c r="V9" s="91">
        <f>SUM(V10:V55)</f>
        <v>76627.77700000003</v>
      </c>
      <c r="W9" s="92">
        <f>SUM(W10:W55)</f>
        <v>8961.143999999997</v>
      </c>
      <c r="X9" s="91">
        <f>SUM(X10:X55)</f>
        <v>8961.143999999997</v>
      </c>
      <c r="Y9" s="90">
        <f aca="true" t="shared" si="6" ref="Y9:Y20">SUM(U9:X9)</f>
        <v>171177.842</v>
      </c>
      <c r="Z9" s="89">
        <f>IF(ISERROR(S9/Y9-1),"         /0",(S9/Y9-1))</f>
        <v>-0.01793681918247303</v>
      </c>
    </row>
    <row r="10" spans="1:26" ht="18.75" customHeight="1" thickTop="1">
      <c r="A10" s="347" t="s">
        <v>396</v>
      </c>
      <c r="B10" s="348" t="s">
        <v>397</v>
      </c>
      <c r="C10" s="349">
        <v>6252.694</v>
      </c>
      <c r="D10" s="350">
        <v>4459.917999999998</v>
      </c>
      <c r="E10" s="351">
        <v>541.0610000000001</v>
      </c>
      <c r="F10" s="350">
        <v>410.765</v>
      </c>
      <c r="G10" s="352">
        <f t="shared" si="0"/>
        <v>11664.437999999996</v>
      </c>
      <c r="H10" s="353">
        <f t="shared" si="1"/>
        <v>0.40848154299369444</v>
      </c>
      <c r="I10" s="354">
        <v>6718.223</v>
      </c>
      <c r="J10" s="350">
        <v>5046.045999999999</v>
      </c>
      <c r="K10" s="351">
        <v>220.32900000000004</v>
      </c>
      <c r="L10" s="350">
        <v>38.50099999999998</v>
      </c>
      <c r="M10" s="352">
        <f t="shared" si="2"/>
        <v>12023.099</v>
      </c>
      <c r="N10" s="355">
        <f t="shared" si="3"/>
        <v>-0.029830994488193374</v>
      </c>
      <c r="O10" s="349">
        <v>36086.553000000014</v>
      </c>
      <c r="P10" s="350">
        <v>26321.983000000026</v>
      </c>
      <c r="Q10" s="351">
        <v>3512.510999999999</v>
      </c>
      <c r="R10" s="350">
        <v>2785.7859999999987</v>
      </c>
      <c r="S10" s="352">
        <f t="shared" si="4"/>
        <v>68706.83300000003</v>
      </c>
      <c r="T10" s="353">
        <f t="shared" si="5"/>
        <v>0.4087078267367273</v>
      </c>
      <c r="U10" s="354">
        <v>36458.55000000002</v>
      </c>
      <c r="V10" s="350">
        <v>27955.582</v>
      </c>
      <c r="W10" s="351">
        <v>2428.903</v>
      </c>
      <c r="X10" s="350">
        <v>1293.9679999999996</v>
      </c>
      <c r="Y10" s="352">
        <f t="shared" si="6"/>
        <v>68137.00300000001</v>
      </c>
      <c r="Z10" s="356">
        <f aca="true" t="shared" si="7" ref="Z10:Z20">IF(ISERROR(S10/Y10-1),"         /0",IF(S10/Y10&gt;5,"  *  ",(S10/Y10-1)))</f>
        <v>0.008363003579714423</v>
      </c>
    </row>
    <row r="11" spans="1:26" ht="18.75" customHeight="1">
      <c r="A11" s="357" t="s">
        <v>398</v>
      </c>
      <c r="B11" s="358" t="s">
        <v>399</v>
      </c>
      <c r="C11" s="309">
        <v>1404.986</v>
      </c>
      <c r="D11" s="310">
        <v>1475.1440000000002</v>
      </c>
      <c r="E11" s="311">
        <v>50.368</v>
      </c>
      <c r="F11" s="310">
        <v>95.709</v>
      </c>
      <c r="G11" s="312">
        <f t="shared" si="0"/>
        <v>3026.207</v>
      </c>
      <c r="H11" s="313">
        <f>G11/$G$9</f>
        <v>0.10597593341216435</v>
      </c>
      <c r="I11" s="314">
        <v>1541.0669999999998</v>
      </c>
      <c r="J11" s="310">
        <v>1598.263</v>
      </c>
      <c r="K11" s="311">
        <v>38.628</v>
      </c>
      <c r="L11" s="310">
        <v>67.256</v>
      </c>
      <c r="M11" s="312">
        <f t="shared" si="2"/>
        <v>3245.214</v>
      </c>
      <c r="N11" s="315">
        <f t="shared" si="3"/>
        <v>-0.06748615037405858</v>
      </c>
      <c r="O11" s="309">
        <v>8090.968999999997</v>
      </c>
      <c r="P11" s="310">
        <v>8110.437999999999</v>
      </c>
      <c r="Q11" s="311">
        <v>551.9600000000002</v>
      </c>
      <c r="R11" s="310">
        <v>851.6119999999997</v>
      </c>
      <c r="S11" s="312">
        <f t="shared" si="4"/>
        <v>17604.978999999996</v>
      </c>
      <c r="T11" s="313">
        <f>S11/$S$9</f>
        <v>0.10472455784471564</v>
      </c>
      <c r="U11" s="314">
        <v>8069.099999999998</v>
      </c>
      <c r="V11" s="310">
        <v>7220.252000000003</v>
      </c>
      <c r="W11" s="311">
        <v>297.49699999999996</v>
      </c>
      <c r="X11" s="310">
        <v>467.473</v>
      </c>
      <c r="Y11" s="312">
        <f t="shared" si="6"/>
        <v>16054.322</v>
      </c>
      <c r="Z11" s="316">
        <f t="shared" si="7"/>
        <v>0.09658813371252895</v>
      </c>
    </row>
    <row r="12" spans="1:26" ht="18.75" customHeight="1">
      <c r="A12" s="357" t="s">
        <v>400</v>
      </c>
      <c r="B12" s="358" t="s">
        <v>401</v>
      </c>
      <c r="C12" s="309">
        <v>1277.0969999999998</v>
      </c>
      <c r="D12" s="310">
        <v>962.081</v>
      </c>
      <c r="E12" s="311">
        <v>76.433</v>
      </c>
      <c r="F12" s="310">
        <v>42.169000000000004</v>
      </c>
      <c r="G12" s="312">
        <f t="shared" si="0"/>
        <v>2357.7799999999997</v>
      </c>
      <c r="H12" s="313">
        <f t="shared" si="1"/>
        <v>0.0825680253467568</v>
      </c>
      <c r="I12" s="314">
        <v>1537.006</v>
      </c>
      <c r="J12" s="310">
        <v>1248.261</v>
      </c>
      <c r="K12" s="311">
        <v>55.458</v>
      </c>
      <c r="L12" s="310">
        <v>10.748999999999999</v>
      </c>
      <c r="M12" s="312">
        <f t="shared" si="2"/>
        <v>2851.4739999999997</v>
      </c>
      <c r="N12" s="315">
        <f t="shared" si="3"/>
        <v>-0.17313641997086415</v>
      </c>
      <c r="O12" s="309">
        <v>7476.51</v>
      </c>
      <c r="P12" s="310">
        <v>5462.348000000004</v>
      </c>
      <c r="Q12" s="311">
        <v>502.0080000000001</v>
      </c>
      <c r="R12" s="310">
        <v>378.79100000000017</v>
      </c>
      <c r="S12" s="312">
        <f t="shared" si="4"/>
        <v>13819.657000000003</v>
      </c>
      <c r="T12" s="313">
        <f t="shared" si="5"/>
        <v>0.08220728175197653</v>
      </c>
      <c r="U12" s="314">
        <v>7764.252000000001</v>
      </c>
      <c r="V12" s="310">
        <v>6639.980999999996</v>
      </c>
      <c r="W12" s="311">
        <v>333.47400000000005</v>
      </c>
      <c r="X12" s="310">
        <v>110.17099999999995</v>
      </c>
      <c r="Y12" s="312">
        <f t="shared" si="6"/>
        <v>14847.877999999997</v>
      </c>
      <c r="Z12" s="316">
        <f t="shared" si="7"/>
        <v>-0.0692503669547927</v>
      </c>
    </row>
    <row r="13" spans="1:26" ht="18.75" customHeight="1">
      <c r="A13" s="357" t="s">
        <v>404</v>
      </c>
      <c r="B13" s="358" t="s">
        <v>405</v>
      </c>
      <c r="C13" s="309">
        <v>926.755</v>
      </c>
      <c r="D13" s="310">
        <v>1184.3509999999999</v>
      </c>
      <c r="E13" s="311">
        <v>13.573999999999998</v>
      </c>
      <c r="F13" s="310">
        <v>21.302</v>
      </c>
      <c r="G13" s="312">
        <f t="shared" si="0"/>
        <v>2145.982</v>
      </c>
      <c r="H13" s="313">
        <f t="shared" si="1"/>
        <v>0.07515098786557009</v>
      </c>
      <c r="I13" s="314">
        <v>1063.45</v>
      </c>
      <c r="J13" s="310">
        <v>1361.2259999999999</v>
      </c>
      <c r="K13" s="311">
        <v>4.3420000000000005</v>
      </c>
      <c r="L13" s="310">
        <v>7.088</v>
      </c>
      <c r="M13" s="312">
        <f t="shared" si="2"/>
        <v>2436.106</v>
      </c>
      <c r="N13" s="315">
        <f t="shared" si="3"/>
        <v>-0.11909333994497784</v>
      </c>
      <c r="O13" s="309">
        <v>5473.520999999999</v>
      </c>
      <c r="P13" s="310">
        <v>6845.5520000000015</v>
      </c>
      <c r="Q13" s="311">
        <v>65.99399999999999</v>
      </c>
      <c r="R13" s="310">
        <v>158.093</v>
      </c>
      <c r="S13" s="312">
        <f t="shared" si="4"/>
        <v>12543.160000000002</v>
      </c>
      <c r="T13" s="313">
        <f t="shared" si="5"/>
        <v>0.07461394216803803</v>
      </c>
      <c r="U13" s="314">
        <v>5826.543999999998</v>
      </c>
      <c r="V13" s="310">
        <v>7791.592999999997</v>
      </c>
      <c r="W13" s="311">
        <v>36.31000000000001</v>
      </c>
      <c r="X13" s="310">
        <v>66.68400000000003</v>
      </c>
      <c r="Y13" s="312">
        <f t="shared" si="6"/>
        <v>13721.130999999994</v>
      </c>
      <c r="Z13" s="316">
        <f t="shared" si="7"/>
        <v>-0.08585086754145799</v>
      </c>
    </row>
    <row r="14" spans="1:26" ht="18.75" customHeight="1">
      <c r="A14" s="357" t="s">
        <v>406</v>
      </c>
      <c r="B14" s="358" t="s">
        <v>407</v>
      </c>
      <c r="C14" s="309">
        <v>155.273</v>
      </c>
      <c r="D14" s="310">
        <v>1057.017</v>
      </c>
      <c r="E14" s="311">
        <v>35.044999999999995</v>
      </c>
      <c r="F14" s="310">
        <v>254.94600000000003</v>
      </c>
      <c r="G14" s="312">
        <f aca="true" t="shared" si="8" ref="G14:G19">SUM(C14:F14)</f>
        <v>1502.281</v>
      </c>
      <c r="H14" s="313">
        <f aca="true" t="shared" si="9" ref="H14:H19">G14/$G$9</f>
        <v>0.05260896932112036</v>
      </c>
      <c r="I14" s="314">
        <v>105.488</v>
      </c>
      <c r="J14" s="310">
        <v>1011.1140000000001</v>
      </c>
      <c r="K14" s="311">
        <v>28.377</v>
      </c>
      <c r="L14" s="310">
        <v>232.64600000000002</v>
      </c>
      <c r="M14" s="312">
        <f aca="true" t="shared" si="10" ref="M14:M19">SUM(I14:L14)</f>
        <v>1377.625</v>
      </c>
      <c r="N14" s="315">
        <f aca="true" t="shared" si="11" ref="N14:N19">IF(ISERROR(G14/M14-1),"         /0",(G14/M14-1))</f>
        <v>0.09048616278014698</v>
      </c>
      <c r="O14" s="309">
        <v>911.4700000000003</v>
      </c>
      <c r="P14" s="310">
        <v>6639.610000000001</v>
      </c>
      <c r="Q14" s="311">
        <v>202.79600000000005</v>
      </c>
      <c r="R14" s="310">
        <v>1497.6319999999996</v>
      </c>
      <c r="S14" s="312">
        <f aca="true" t="shared" si="12" ref="S14:S19">SUM(O14:R14)</f>
        <v>9251.508000000002</v>
      </c>
      <c r="T14" s="313">
        <f aca="true" t="shared" si="13" ref="T14:T19">S14/$S$9</f>
        <v>0.05503329965328842</v>
      </c>
      <c r="U14" s="314">
        <v>711.1060000000001</v>
      </c>
      <c r="V14" s="310">
        <v>5962.387</v>
      </c>
      <c r="W14" s="311">
        <v>185.98700000000002</v>
      </c>
      <c r="X14" s="310">
        <v>1541.8779999999997</v>
      </c>
      <c r="Y14" s="312">
        <f aca="true" t="shared" si="14" ref="Y14:Y19">SUM(U14:X14)</f>
        <v>8401.358</v>
      </c>
      <c r="Z14" s="316">
        <f t="shared" si="7"/>
        <v>0.10119197396420931</v>
      </c>
    </row>
    <row r="15" spans="1:26" ht="18.75" customHeight="1">
      <c r="A15" s="357" t="s">
        <v>429</v>
      </c>
      <c r="B15" s="358" t="s">
        <v>430</v>
      </c>
      <c r="C15" s="309">
        <v>609.7940000000001</v>
      </c>
      <c r="D15" s="310">
        <v>496.71999999999997</v>
      </c>
      <c r="E15" s="311">
        <v>129.392</v>
      </c>
      <c r="F15" s="310">
        <v>95.675</v>
      </c>
      <c r="G15" s="312">
        <f t="shared" si="8"/>
        <v>1331.5810000000001</v>
      </c>
      <c r="H15" s="313">
        <f t="shared" si="9"/>
        <v>0.04663115886947034</v>
      </c>
      <c r="I15" s="314">
        <v>705.5110000000001</v>
      </c>
      <c r="J15" s="310">
        <v>452.931</v>
      </c>
      <c r="K15" s="311">
        <v>31.101</v>
      </c>
      <c r="L15" s="310">
        <v>23.423</v>
      </c>
      <c r="M15" s="312">
        <f t="shared" si="10"/>
        <v>1212.9660000000001</v>
      </c>
      <c r="N15" s="315">
        <f t="shared" si="11"/>
        <v>0.0977892208025617</v>
      </c>
      <c r="O15" s="309">
        <v>3832.531</v>
      </c>
      <c r="P15" s="310">
        <v>2814.98</v>
      </c>
      <c r="Q15" s="311">
        <v>1236.958</v>
      </c>
      <c r="R15" s="310">
        <v>860.2100000000002</v>
      </c>
      <c r="S15" s="312">
        <f t="shared" si="12"/>
        <v>8744.679000000002</v>
      </c>
      <c r="T15" s="313">
        <f t="shared" si="13"/>
        <v>0.052018388762007074</v>
      </c>
      <c r="U15" s="314">
        <v>4487.357999999998</v>
      </c>
      <c r="V15" s="310">
        <v>2605.448000000001</v>
      </c>
      <c r="W15" s="311">
        <v>985.3720000000001</v>
      </c>
      <c r="X15" s="310">
        <v>614.554</v>
      </c>
      <c r="Y15" s="312">
        <f t="shared" si="14"/>
        <v>8692.731999999998</v>
      </c>
      <c r="Z15" s="316">
        <f t="shared" si="7"/>
        <v>0.0059759118307114445</v>
      </c>
    </row>
    <row r="16" spans="1:26" ht="18.75" customHeight="1">
      <c r="A16" s="357" t="s">
        <v>402</v>
      </c>
      <c r="B16" s="358" t="s">
        <v>403</v>
      </c>
      <c r="C16" s="309">
        <v>196.79099999999997</v>
      </c>
      <c r="D16" s="310">
        <v>567.2299999999999</v>
      </c>
      <c r="E16" s="311">
        <v>129.618</v>
      </c>
      <c r="F16" s="310">
        <v>32.717</v>
      </c>
      <c r="G16" s="312">
        <f t="shared" si="8"/>
        <v>926.3559999999999</v>
      </c>
      <c r="H16" s="313">
        <f t="shared" si="9"/>
        <v>0.03244042518306213</v>
      </c>
      <c r="I16" s="314">
        <v>331.572</v>
      </c>
      <c r="J16" s="310">
        <v>584.0219999999999</v>
      </c>
      <c r="K16" s="311">
        <v>2.9749999999999996</v>
      </c>
      <c r="L16" s="310">
        <v>1.8160000000000003</v>
      </c>
      <c r="M16" s="312">
        <f t="shared" si="10"/>
        <v>920.385</v>
      </c>
      <c r="N16" s="315">
        <f t="shared" si="11"/>
        <v>0.006487502512535492</v>
      </c>
      <c r="O16" s="309">
        <v>975.714</v>
      </c>
      <c r="P16" s="310">
        <v>3311.995000000001</v>
      </c>
      <c r="Q16" s="311">
        <v>437.7350000000001</v>
      </c>
      <c r="R16" s="310">
        <v>57.262</v>
      </c>
      <c r="S16" s="312">
        <f t="shared" si="12"/>
        <v>4782.706000000001</v>
      </c>
      <c r="T16" s="313">
        <f t="shared" si="13"/>
        <v>0.028450290747365777</v>
      </c>
      <c r="U16" s="314">
        <v>1523.8390000000004</v>
      </c>
      <c r="V16" s="310">
        <v>3189.344</v>
      </c>
      <c r="W16" s="311">
        <v>9.593</v>
      </c>
      <c r="X16" s="310">
        <v>13.806</v>
      </c>
      <c r="Y16" s="312">
        <f t="shared" si="14"/>
        <v>4736.582</v>
      </c>
      <c r="Z16" s="316">
        <f>IF(ISERROR(S16/Y16-1),"         /0",IF(S16/Y16&gt;5,"  *  ",(S16/Y16-1)))</f>
        <v>0.00973782360360298</v>
      </c>
    </row>
    <row r="17" spans="1:26" ht="18.75" customHeight="1">
      <c r="A17" s="357" t="s">
        <v>418</v>
      </c>
      <c r="B17" s="358" t="s">
        <v>419</v>
      </c>
      <c r="C17" s="309">
        <v>281.766</v>
      </c>
      <c r="D17" s="310">
        <v>187.90800000000002</v>
      </c>
      <c r="E17" s="311">
        <v>4.332</v>
      </c>
      <c r="F17" s="310">
        <v>6.248</v>
      </c>
      <c r="G17" s="312">
        <f t="shared" si="8"/>
        <v>480.254</v>
      </c>
      <c r="H17" s="313">
        <f t="shared" si="9"/>
        <v>0.01681820375305641</v>
      </c>
      <c r="I17" s="314">
        <v>196.91899999999998</v>
      </c>
      <c r="J17" s="310">
        <v>226.28799999999998</v>
      </c>
      <c r="K17" s="311">
        <v>0.349</v>
      </c>
      <c r="L17" s="310">
        <v>1.201</v>
      </c>
      <c r="M17" s="312">
        <f t="shared" si="10"/>
        <v>424.757</v>
      </c>
      <c r="N17" s="315">
        <f t="shared" si="11"/>
        <v>0.13065588089189828</v>
      </c>
      <c r="O17" s="309">
        <v>1406.326</v>
      </c>
      <c r="P17" s="310">
        <v>1162.182</v>
      </c>
      <c r="Q17" s="311">
        <v>11.254999999999999</v>
      </c>
      <c r="R17" s="310">
        <v>17.462</v>
      </c>
      <c r="S17" s="312">
        <f t="shared" si="12"/>
        <v>2597.225</v>
      </c>
      <c r="T17" s="313">
        <f t="shared" si="13"/>
        <v>0.01544979063867339</v>
      </c>
      <c r="U17" s="314">
        <v>1323.296</v>
      </c>
      <c r="V17" s="310">
        <v>1263.5220000000002</v>
      </c>
      <c r="W17" s="311">
        <v>3.9959999999999987</v>
      </c>
      <c r="X17" s="310">
        <v>11.732999999999999</v>
      </c>
      <c r="Y17" s="312">
        <f t="shared" si="14"/>
        <v>2602.5470000000005</v>
      </c>
      <c r="Z17" s="316">
        <f>IF(ISERROR(S17/Y17-1),"         /0",IF(S17/Y17&gt;5,"  *  ",(S17/Y17-1)))</f>
        <v>-0.0020449198419857373</v>
      </c>
    </row>
    <row r="18" spans="1:26" ht="18.75" customHeight="1">
      <c r="A18" s="357" t="s">
        <v>463</v>
      </c>
      <c r="B18" s="358" t="s">
        <v>463</v>
      </c>
      <c r="C18" s="309">
        <v>54.41</v>
      </c>
      <c r="D18" s="310">
        <v>109.639</v>
      </c>
      <c r="E18" s="311">
        <v>62.25700000000002</v>
      </c>
      <c r="F18" s="310">
        <v>184.358</v>
      </c>
      <c r="G18" s="312">
        <f t="shared" si="8"/>
        <v>410.664</v>
      </c>
      <c r="H18" s="313">
        <f t="shared" si="9"/>
        <v>0.014381204167055676</v>
      </c>
      <c r="I18" s="314">
        <v>146.253</v>
      </c>
      <c r="J18" s="310">
        <v>294.102</v>
      </c>
      <c r="K18" s="311">
        <v>41.482</v>
      </c>
      <c r="L18" s="310">
        <v>104.096</v>
      </c>
      <c r="M18" s="312">
        <f t="shared" si="10"/>
        <v>585.933</v>
      </c>
      <c r="N18" s="315">
        <f t="shared" si="11"/>
        <v>-0.29912805730348013</v>
      </c>
      <c r="O18" s="309">
        <v>284.735</v>
      </c>
      <c r="P18" s="310">
        <v>629.7319999999999</v>
      </c>
      <c r="Q18" s="311">
        <v>378.65800000000047</v>
      </c>
      <c r="R18" s="310">
        <v>1020.3869999999991</v>
      </c>
      <c r="S18" s="312">
        <f t="shared" si="12"/>
        <v>2313.5119999999997</v>
      </c>
      <c r="T18" s="313">
        <f t="shared" si="13"/>
        <v>0.013762102259164513</v>
      </c>
      <c r="U18" s="314">
        <v>647.7</v>
      </c>
      <c r="V18" s="310">
        <v>1276.6430000000003</v>
      </c>
      <c r="W18" s="311">
        <v>356.5230000000003</v>
      </c>
      <c r="X18" s="310">
        <v>1451.7489999999964</v>
      </c>
      <c r="Y18" s="312">
        <f t="shared" si="14"/>
        <v>3732.614999999997</v>
      </c>
      <c r="Z18" s="316">
        <f>IF(ISERROR(S18/Y18-1),"         /0",IF(S18/Y18&gt;5,"  *  ",(S18/Y18-1)))</f>
        <v>-0.38019002763478105</v>
      </c>
    </row>
    <row r="19" spans="1:26" ht="18.75" customHeight="1">
      <c r="A19" s="357" t="s">
        <v>412</v>
      </c>
      <c r="B19" s="358" t="s">
        <v>413</v>
      </c>
      <c r="C19" s="309">
        <v>176.688</v>
      </c>
      <c r="D19" s="310">
        <v>192.18</v>
      </c>
      <c r="E19" s="311">
        <v>39.083</v>
      </c>
      <c r="F19" s="310">
        <v>2.4640000000000004</v>
      </c>
      <c r="G19" s="312">
        <f t="shared" si="8"/>
        <v>410.415</v>
      </c>
      <c r="H19" s="313">
        <f t="shared" si="9"/>
        <v>0.014372484338101602</v>
      </c>
      <c r="I19" s="314">
        <v>248.78</v>
      </c>
      <c r="J19" s="310">
        <v>207.487</v>
      </c>
      <c r="K19" s="311">
        <v>7.022</v>
      </c>
      <c r="L19" s="310">
        <v>2.665</v>
      </c>
      <c r="M19" s="312">
        <f t="shared" si="10"/>
        <v>465.954</v>
      </c>
      <c r="N19" s="315">
        <f t="shared" si="11"/>
        <v>-0.11919416938152694</v>
      </c>
      <c r="O19" s="309">
        <v>1088.8759999999997</v>
      </c>
      <c r="P19" s="310">
        <v>1000.048</v>
      </c>
      <c r="Q19" s="311">
        <v>162.12199999999996</v>
      </c>
      <c r="R19" s="310">
        <v>19.097000000000005</v>
      </c>
      <c r="S19" s="312">
        <f t="shared" si="12"/>
        <v>2270.143</v>
      </c>
      <c r="T19" s="313">
        <f t="shared" si="13"/>
        <v>0.013504118460991994</v>
      </c>
      <c r="U19" s="314">
        <v>1150.889</v>
      </c>
      <c r="V19" s="310">
        <v>1077.0459999999996</v>
      </c>
      <c r="W19" s="311">
        <v>69.318</v>
      </c>
      <c r="X19" s="310">
        <v>19.883000000000003</v>
      </c>
      <c r="Y19" s="312">
        <f t="shared" si="14"/>
        <v>2317.1359999999995</v>
      </c>
      <c r="Z19" s="316">
        <f t="shared" si="7"/>
        <v>-0.02028063954813164</v>
      </c>
    </row>
    <row r="20" spans="1:26" ht="18.75" customHeight="1">
      <c r="A20" s="357" t="s">
        <v>410</v>
      </c>
      <c r="B20" s="358" t="s">
        <v>411</v>
      </c>
      <c r="C20" s="309">
        <v>86.514</v>
      </c>
      <c r="D20" s="310">
        <v>255.671</v>
      </c>
      <c r="E20" s="311">
        <v>22.722</v>
      </c>
      <c r="F20" s="310">
        <v>8.34</v>
      </c>
      <c r="G20" s="312">
        <f t="shared" si="0"/>
        <v>373.24699999999996</v>
      </c>
      <c r="H20" s="313">
        <f t="shared" si="1"/>
        <v>0.013070883524587082</v>
      </c>
      <c r="I20" s="314">
        <v>156.024</v>
      </c>
      <c r="J20" s="310">
        <v>283.778</v>
      </c>
      <c r="K20" s="311">
        <v>8.797</v>
      </c>
      <c r="L20" s="310">
        <v>2.54</v>
      </c>
      <c r="M20" s="312">
        <f t="shared" si="2"/>
        <v>451.13900000000007</v>
      </c>
      <c r="N20" s="315">
        <f t="shared" si="3"/>
        <v>-0.17265632100084471</v>
      </c>
      <c r="O20" s="309">
        <v>699.2359999999999</v>
      </c>
      <c r="P20" s="310">
        <v>1539.5600000000002</v>
      </c>
      <c r="Q20" s="311">
        <v>168.66499999999996</v>
      </c>
      <c r="R20" s="310">
        <v>23.12299999999999</v>
      </c>
      <c r="S20" s="312">
        <f t="shared" si="4"/>
        <v>2430.5840000000003</v>
      </c>
      <c r="T20" s="313">
        <f t="shared" si="5"/>
        <v>0.014458513963830369</v>
      </c>
      <c r="U20" s="314">
        <v>1017.159</v>
      </c>
      <c r="V20" s="310">
        <v>1563.2640000000004</v>
      </c>
      <c r="W20" s="311">
        <v>78.16300000000001</v>
      </c>
      <c r="X20" s="310">
        <v>20.352999999999994</v>
      </c>
      <c r="Y20" s="312">
        <f t="shared" si="6"/>
        <v>2678.9390000000003</v>
      </c>
      <c r="Z20" s="316">
        <f t="shared" si="7"/>
        <v>-0.09270647819901834</v>
      </c>
    </row>
    <row r="21" spans="1:26" ht="18.75" customHeight="1">
      <c r="A21" s="357" t="s">
        <v>479</v>
      </c>
      <c r="B21" s="358" t="s">
        <v>479</v>
      </c>
      <c r="C21" s="309">
        <v>80.693</v>
      </c>
      <c r="D21" s="310">
        <v>5.52</v>
      </c>
      <c r="E21" s="311">
        <v>211</v>
      </c>
      <c r="F21" s="310">
        <v>62.45200000000001</v>
      </c>
      <c r="G21" s="312">
        <f aca="true" t="shared" si="15" ref="G21:G55">SUM(C21:F21)</f>
        <v>359.66499999999996</v>
      </c>
      <c r="H21" s="313">
        <f t="shared" si="1"/>
        <v>0.012595250123565932</v>
      </c>
      <c r="I21" s="314">
        <v>174.89000000000001</v>
      </c>
      <c r="J21" s="310">
        <v>53.722</v>
      </c>
      <c r="K21" s="311">
        <v>96.664</v>
      </c>
      <c r="L21" s="310">
        <v>15.261000000000001</v>
      </c>
      <c r="M21" s="312">
        <f aca="true" t="shared" si="16" ref="M21:M55">SUM(I21:L21)</f>
        <v>340.53700000000003</v>
      </c>
      <c r="N21" s="315">
        <f aca="true" t="shared" si="17" ref="N21:N54">IF(ISERROR(G21/M21-1),"         /0",(G21/M21-1))</f>
        <v>0.05617010780032694</v>
      </c>
      <c r="O21" s="309">
        <v>499.38900000000007</v>
      </c>
      <c r="P21" s="310">
        <v>107.32499999999999</v>
      </c>
      <c r="Q21" s="311">
        <v>1093.509999999999</v>
      </c>
      <c r="R21" s="310">
        <v>274.2850000000002</v>
      </c>
      <c r="S21" s="312">
        <f aca="true" t="shared" si="18" ref="S21:S55">SUM(O21:R21)</f>
        <v>1974.5089999999996</v>
      </c>
      <c r="T21" s="313">
        <f t="shared" si="5"/>
        <v>0.01174551710543998</v>
      </c>
      <c r="U21" s="314">
        <v>770.2370000000001</v>
      </c>
      <c r="V21" s="310">
        <v>285.79900000000004</v>
      </c>
      <c r="W21" s="311">
        <v>1398.7429999999997</v>
      </c>
      <c r="X21" s="310">
        <v>219.79899999999998</v>
      </c>
      <c r="Y21" s="312">
        <f aca="true" t="shared" si="19" ref="Y21:Y55">SUM(U21:X21)</f>
        <v>2674.5779999999995</v>
      </c>
      <c r="Z21" s="316">
        <f aca="true" t="shared" si="20" ref="Z21:Z55">IF(ISERROR(S21/Y21-1),"         /0",IF(S21/Y21&gt;5,"  *  ",(S21/Y21-1)))</f>
        <v>-0.26174933017470425</v>
      </c>
    </row>
    <row r="22" spans="1:26" ht="18.75" customHeight="1">
      <c r="A22" s="357" t="s">
        <v>408</v>
      </c>
      <c r="B22" s="358" t="s">
        <v>409</v>
      </c>
      <c r="C22" s="309">
        <v>144.508</v>
      </c>
      <c r="D22" s="310">
        <v>179.016</v>
      </c>
      <c r="E22" s="311">
        <v>0.15</v>
      </c>
      <c r="F22" s="310">
        <v>0.424</v>
      </c>
      <c r="G22" s="312">
        <f t="shared" si="15"/>
        <v>324.09799999999996</v>
      </c>
      <c r="H22" s="313">
        <f t="shared" si="1"/>
        <v>0.01134971535886859</v>
      </c>
      <c r="I22" s="314">
        <v>125.57</v>
      </c>
      <c r="J22" s="310">
        <v>134.327</v>
      </c>
      <c r="K22" s="311">
        <v>2.02</v>
      </c>
      <c r="L22" s="310">
        <v>1.86</v>
      </c>
      <c r="M22" s="312">
        <f t="shared" si="16"/>
        <v>263.777</v>
      </c>
      <c r="N22" s="315">
        <f t="shared" si="17"/>
        <v>0.22868180318981546</v>
      </c>
      <c r="O22" s="309">
        <v>639.133</v>
      </c>
      <c r="P22" s="310">
        <v>896.5170000000002</v>
      </c>
      <c r="Q22" s="311">
        <v>1.3640000000000003</v>
      </c>
      <c r="R22" s="310">
        <v>4.585999999999999</v>
      </c>
      <c r="S22" s="312">
        <f t="shared" si="18"/>
        <v>1541.6000000000001</v>
      </c>
      <c r="T22" s="313">
        <f t="shared" si="5"/>
        <v>0.009170324961672131</v>
      </c>
      <c r="U22" s="314">
        <v>780.5250000000001</v>
      </c>
      <c r="V22" s="310">
        <v>849.7790000000001</v>
      </c>
      <c r="W22" s="311">
        <v>4.329</v>
      </c>
      <c r="X22" s="310">
        <v>7.515999999999998</v>
      </c>
      <c r="Y22" s="312">
        <f t="shared" si="19"/>
        <v>1642.1490000000001</v>
      </c>
      <c r="Z22" s="316">
        <f t="shared" si="20"/>
        <v>-0.06123013197949756</v>
      </c>
    </row>
    <row r="23" spans="1:26" ht="18.75" customHeight="1">
      <c r="A23" s="357" t="s">
        <v>437</v>
      </c>
      <c r="B23" s="358" t="s">
        <v>438</v>
      </c>
      <c r="C23" s="309">
        <v>79.29199999999999</v>
      </c>
      <c r="D23" s="310">
        <v>27.285999999999994</v>
      </c>
      <c r="E23" s="311">
        <v>101.90400000000004</v>
      </c>
      <c r="F23" s="310">
        <v>50.431000000000004</v>
      </c>
      <c r="G23" s="312">
        <f>SUM(C23:F23)</f>
        <v>258.913</v>
      </c>
      <c r="H23" s="313">
        <f>G23/$G$9</f>
        <v>0.009066976200750216</v>
      </c>
      <c r="I23" s="314">
        <v>105.303</v>
      </c>
      <c r="J23" s="310">
        <v>79.714</v>
      </c>
      <c r="K23" s="311">
        <v>84.71399999999998</v>
      </c>
      <c r="L23" s="310">
        <v>40.13900000000001</v>
      </c>
      <c r="M23" s="312">
        <f>SUM(I23:L23)</f>
        <v>309.87</v>
      </c>
      <c r="N23" s="315">
        <f>IF(ISERROR(G23/M23-1),"         /0",(G23/M23-1))</f>
        <v>-0.16444638074031048</v>
      </c>
      <c r="O23" s="309">
        <v>512.313</v>
      </c>
      <c r="P23" s="310">
        <v>281.5290000000001</v>
      </c>
      <c r="Q23" s="311">
        <v>603.7220000000005</v>
      </c>
      <c r="R23" s="310">
        <v>340.35699999999997</v>
      </c>
      <c r="S23" s="312">
        <f>SUM(O23:R23)</f>
        <v>1737.9210000000007</v>
      </c>
      <c r="T23" s="313">
        <f>S23/$S$9</f>
        <v>0.010338155376047093</v>
      </c>
      <c r="U23" s="314">
        <v>560.9549999999998</v>
      </c>
      <c r="V23" s="310">
        <v>422.42</v>
      </c>
      <c r="W23" s="311">
        <v>512.1440000000006</v>
      </c>
      <c r="X23" s="310">
        <v>355.11399999999975</v>
      </c>
      <c r="Y23" s="312">
        <f>SUM(U23:X23)</f>
        <v>1850.633</v>
      </c>
      <c r="Z23" s="316">
        <f>IF(ISERROR(S23/Y23-1),"         /0",IF(S23/Y23&gt;5,"  *  ",(S23/Y23-1)))</f>
        <v>-0.06090456616735962</v>
      </c>
    </row>
    <row r="24" spans="1:26" ht="18.75" customHeight="1">
      <c r="A24" s="357" t="s">
        <v>461</v>
      </c>
      <c r="B24" s="358" t="s">
        <v>462</v>
      </c>
      <c r="C24" s="309">
        <v>82.047</v>
      </c>
      <c r="D24" s="310">
        <v>156.945</v>
      </c>
      <c r="E24" s="311">
        <v>6.901</v>
      </c>
      <c r="F24" s="310">
        <v>10.384</v>
      </c>
      <c r="G24" s="312">
        <f>SUM(C24:F24)</f>
        <v>256.277</v>
      </c>
      <c r="H24" s="313">
        <f>G24/$G$9</f>
        <v>0.00897466507977453</v>
      </c>
      <c r="I24" s="314">
        <v>91.24</v>
      </c>
      <c r="J24" s="310">
        <v>187.82999999999998</v>
      </c>
      <c r="K24" s="311">
        <v>14.431999999999999</v>
      </c>
      <c r="L24" s="310">
        <v>21.684</v>
      </c>
      <c r="M24" s="312">
        <f>SUM(I24:L24)</f>
        <v>315.18600000000004</v>
      </c>
      <c r="N24" s="315">
        <f>IF(ISERROR(G24/M24-1),"         /0",(G24/M24-1))</f>
        <v>-0.1869023370327364</v>
      </c>
      <c r="O24" s="309">
        <v>627.216</v>
      </c>
      <c r="P24" s="310">
        <v>908.2520000000001</v>
      </c>
      <c r="Q24" s="311">
        <v>62.10200000000001</v>
      </c>
      <c r="R24" s="310">
        <v>73.60400000000001</v>
      </c>
      <c r="S24" s="312">
        <f>SUM(O24:R24)</f>
        <v>1671.1740000000002</v>
      </c>
      <c r="T24" s="313">
        <f>S24/$S$9</f>
        <v>0.009941105765112522</v>
      </c>
      <c r="U24" s="314">
        <v>378.55</v>
      </c>
      <c r="V24" s="310">
        <v>665.9440000000001</v>
      </c>
      <c r="W24" s="311">
        <v>73.12500000000001</v>
      </c>
      <c r="X24" s="310">
        <v>103.382</v>
      </c>
      <c r="Y24" s="312">
        <f>SUM(U24:X24)</f>
        <v>1221.0010000000002</v>
      </c>
      <c r="Z24" s="316">
        <f>IF(ISERROR(S24/Y24-1),"         /0",IF(S24/Y24&gt;5,"  *  ",(S24/Y24-1)))</f>
        <v>0.3686917537332073</v>
      </c>
    </row>
    <row r="25" spans="1:26" ht="18.75" customHeight="1">
      <c r="A25" s="357" t="s">
        <v>449</v>
      </c>
      <c r="B25" s="358" t="s">
        <v>450</v>
      </c>
      <c r="C25" s="309">
        <v>3.787</v>
      </c>
      <c r="D25" s="310">
        <v>6.132</v>
      </c>
      <c r="E25" s="311">
        <v>77.042</v>
      </c>
      <c r="F25" s="310">
        <v>121.57100000000001</v>
      </c>
      <c r="G25" s="312">
        <f>SUM(C25:F25)</f>
        <v>208.532</v>
      </c>
      <c r="H25" s="313">
        <f>G25/$G$9</f>
        <v>0.007302664142375409</v>
      </c>
      <c r="I25" s="314">
        <v>9.011</v>
      </c>
      <c r="J25" s="310">
        <v>43.131</v>
      </c>
      <c r="K25" s="311">
        <v>29.292999999999996</v>
      </c>
      <c r="L25" s="310">
        <v>3.556</v>
      </c>
      <c r="M25" s="312">
        <f>SUM(I25:L25)</f>
        <v>84.99099999999999</v>
      </c>
      <c r="N25" s="315">
        <f>IF(ISERROR(G25/M25-1),"         /0",(G25/M25-1))</f>
        <v>1.4535774376110417</v>
      </c>
      <c r="O25" s="309">
        <v>85.95700000000002</v>
      </c>
      <c r="P25" s="310">
        <v>133.137</v>
      </c>
      <c r="Q25" s="311">
        <v>300.543</v>
      </c>
      <c r="R25" s="310">
        <v>441.94499999999994</v>
      </c>
      <c r="S25" s="312">
        <f>SUM(O25:R25)</f>
        <v>961.582</v>
      </c>
      <c r="T25" s="313">
        <f>S25/$S$9</f>
        <v>0.00572004373202816</v>
      </c>
      <c r="U25" s="314">
        <v>71.55799999999999</v>
      </c>
      <c r="V25" s="310">
        <v>245.15800000000002</v>
      </c>
      <c r="W25" s="311">
        <v>243.96500000000003</v>
      </c>
      <c r="X25" s="310">
        <v>39.73400000000001</v>
      </c>
      <c r="Y25" s="312">
        <f>SUM(U25:X25)</f>
        <v>600.4150000000001</v>
      </c>
      <c r="Z25" s="316">
        <f>IF(ISERROR(S25/Y25-1),"         /0",IF(S25/Y25&gt;5,"  *  ",(S25/Y25-1)))</f>
        <v>0.6015289424814501</v>
      </c>
    </row>
    <row r="26" spans="1:26" ht="18.75" customHeight="1">
      <c r="A26" s="357" t="s">
        <v>471</v>
      </c>
      <c r="B26" s="358" t="s">
        <v>472</v>
      </c>
      <c r="C26" s="309">
        <v>69.38</v>
      </c>
      <c r="D26" s="310">
        <v>90.036</v>
      </c>
      <c r="E26" s="311">
        <v>3.89</v>
      </c>
      <c r="F26" s="310">
        <v>3.48</v>
      </c>
      <c r="G26" s="312">
        <f>SUM(C26:F26)</f>
        <v>166.78599999999997</v>
      </c>
      <c r="H26" s="313">
        <f>G26/$G$9</f>
        <v>0.005840744545922087</v>
      </c>
      <c r="I26" s="314">
        <v>75.67999999999999</v>
      </c>
      <c r="J26" s="310">
        <v>78.49900000000001</v>
      </c>
      <c r="K26" s="311">
        <v>4.437</v>
      </c>
      <c r="L26" s="310">
        <v>10.6</v>
      </c>
      <c r="M26" s="312">
        <f>SUM(I26:L26)</f>
        <v>169.216</v>
      </c>
      <c r="N26" s="315">
        <f>IF(ISERROR(G26/M26-1),"         /0",(G26/M26-1))</f>
        <v>-0.014360344175491924</v>
      </c>
      <c r="O26" s="309">
        <v>674.643</v>
      </c>
      <c r="P26" s="310">
        <v>610.3490000000002</v>
      </c>
      <c r="Q26" s="311">
        <v>42.976</v>
      </c>
      <c r="R26" s="310">
        <v>41.912</v>
      </c>
      <c r="S26" s="312">
        <f>SUM(O26:R26)</f>
        <v>1369.8800000000003</v>
      </c>
      <c r="T26" s="313">
        <f>S26/$S$9</f>
        <v>0.008148835468665945</v>
      </c>
      <c r="U26" s="314">
        <v>634.3890000000001</v>
      </c>
      <c r="V26" s="310">
        <v>570.005</v>
      </c>
      <c r="W26" s="311">
        <v>41.98</v>
      </c>
      <c r="X26" s="310">
        <v>51.881000000000014</v>
      </c>
      <c r="Y26" s="312">
        <f>SUM(U26:X26)</f>
        <v>1298.2550000000003</v>
      </c>
      <c r="Z26" s="316">
        <f>IF(ISERROR(S26/Y26-1),"         /0",IF(S26/Y26&gt;5,"  *  ",(S26/Y26-1)))</f>
        <v>0.05517020924240623</v>
      </c>
    </row>
    <row r="27" spans="1:26" ht="18.75" customHeight="1">
      <c r="A27" s="357" t="s">
        <v>414</v>
      </c>
      <c r="B27" s="358" t="s">
        <v>415</v>
      </c>
      <c r="C27" s="309">
        <v>32.379999999999995</v>
      </c>
      <c r="D27" s="310">
        <v>127.521</v>
      </c>
      <c r="E27" s="311">
        <v>1.08</v>
      </c>
      <c r="F27" s="310">
        <v>3.781</v>
      </c>
      <c r="G27" s="312">
        <f t="shared" si="15"/>
        <v>164.76200000000003</v>
      </c>
      <c r="H27" s="313">
        <f t="shared" si="1"/>
        <v>0.005769865293701001</v>
      </c>
      <c r="I27" s="314">
        <v>52.06399999999999</v>
      </c>
      <c r="J27" s="310">
        <v>149.898</v>
      </c>
      <c r="K27" s="311">
        <v>0</v>
      </c>
      <c r="L27" s="310">
        <v>0</v>
      </c>
      <c r="M27" s="312">
        <f t="shared" si="16"/>
        <v>201.962</v>
      </c>
      <c r="N27" s="315">
        <f t="shared" si="17"/>
        <v>-0.18419306602232088</v>
      </c>
      <c r="O27" s="309">
        <v>229.27299999999997</v>
      </c>
      <c r="P27" s="310">
        <v>804.834</v>
      </c>
      <c r="Q27" s="311">
        <v>5.127</v>
      </c>
      <c r="R27" s="310">
        <v>10.637999999999998</v>
      </c>
      <c r="S27" s="312">
        <f t="shared" si="18"/>
        <v>1049.8719999999998</v>
      </c>
      <c r="T27" s="313">
        <f t="shared" si="5"/>
        <v>0.006245243518526623</v>
      </c>
      <c r="U27" s="314">
        <v>263.04300000000006</v>
      </c>
      <c r="V27" s="310">
        <v>840.2969999999999</v>
      </c>
      <c r="W27" s="311">
        <v>9.87</v>
      </c>
      <c r="X27" s="310">
        <v>8.611999999999997</v>
      </c>
      <c r="Y27" s="312">
        <f t="shared" si="19"/>
        <v>1121.822</v>
      </c>
      <c r="Z27" s="316">
        <f t="shared" si="20"/>
        <v>-0.06413673470479275</v>
      </c>
    </row>
    <row r="28" spans="1:26" ht="18.75" customHeight="1">
      <c r="A28" s="357" t="s">
        <v>431</v>
      </c>
      <c r="B28" s="358" t="s">
        <v>432</v>
      </c>
      <c r="C28" s="309">
        <v>39.373000000000005</v>
      </c>
      <c r="D28" s="310">
        <v>116.547</v>
      </c>
      <c r="E28" s="311">
        <v>0.786</v>
      </c>
      <c r="F28" s="310">
        <v>0.23</v>
      </c>
      <c r="G28" s="312">
        <f t="shared" si="15"/>
        <v>156.936</v>
      </c>
      <c r="H28" s="313">
        <f t="shared" si="1"/>
        <v>0.005495803521031914</v>
      </c>
      <c r="I28" s="314">
        <v>94.684</v>
      </c>
      <c r="J28" s="310">
        <v>185.928</v>
      </c>
      <c r="K28" s="311">
        <v>0.2</v>
      </c>
      <c r="L28" s="310">
        <v>0.39</v>
      </c>
      <c r="M28" s="312">
        <f t="shared" si="16"/>
        <v>281.20199999999994</v>
      </c>
      <c r="N28" s="315" t="s">
        <v>45</v>
      </c>
      <c r="O28" s="309">
        <v>247.13899999999998</v>
      </c>
      <c r="P28" s="310">
        <v>717.3139999999999</v>
      </c>
      <c r="Q28" s="311">
        <v>3.943</v>
      </c>
      <c r="R28" s="310">
        <v>2.4559999999999995</v>
      </c>
      <c r="S28" s="312">
        <f t="shared" si="18"/>
        <v>970.8519999999999</v>
      </c>
      <c r="T28" s="313">
        <f t="shared" si="5"/>
        <v>0.005775187032751239</v>
      </c>
      <c r="U28" s="314">
        <v>289.92099999999994</v>
      </c>
      <c r="V28" s="310">
        <v>851.64</v>
      </c>
      <c r="W28" s="311">
        <v>0.9830000000000002</v>
      </c>
      <c r="X28" s="310">
        <v>0.785</v>
      </c>
      <c r="Y28" s="312">
        <f t="shared" si="19"/>
        <v>1143.329</v>
      </c>
      <c r="Z28" s="316">
        <f t="shared" si="20"/>
        <v>-0.1508550907044255</v>
      </c>
    </row>
    <row r="29" spans="1:26" ht="18.75" customHeight="1">
      <c r="A29" s="357" t="s">
        <v>416</v>
      </c>
      <c r="B29" s="358" t="s">
        <v>417</v>
      </c>
      <c r="C29" s="309">
        <v>42.968</v>
      </c>
      <c r="D29" s="310">
        <v>22.227</v>
      </c>
      <c r="E29" s="311">
        <v>44.604</v>
      </c>
      <c r="F29" s="310">
        <v>41.84999999999999</v>
      </c>
      <c r="G29" s="312">
        <f t="shared" si="15"/>
        <v>151.649</v>
      </c>
      <c r="H29" s="313">
        <f t="shared" si="1"/>
        <v>0.005310655988179695</v>
      </c>
      <c r="I29" s="314">
        <v>55.973000000000006</v>
      </c>
      <c r="J29" s="310">
        <v>24.244000000000003</v>
      </c>
      <c r="K29" s="311">
        <v>59.25800000000002</v>
      </c>
      <c r="L29" s="310">
        <v>42.43899999999999</v>
      </c>
      <c r="M29" s="312">
        <f t="shared" si="16"/>
        <v>181.91400000000002</v>
      </c>
      <c r="N29" s="315">
        <f t="shared" si="17"/>
        <v>-0.16636982310322468</v>
      </c>
      <c r="O29" s="309">
        <v>256.695</v>
      </c>
      <c r="P29" s="310">
        <v>137.90600000000003</v>
      </c>
      <c r="Q29" s="311">
        <v>270.06100000000015</v>
      </c>
      <c r="R29" s="310">
        <v>255.26900000000018</v>
      </c>
      <c r="S29" s="312">
        <f t="shared" si="18"/>
        <v>919.9310000000003</v>
      </c>
      <c r="T29" s="313">
        <f t="shared" si="5"/>
        <v>0.005472279587646606</v>
      </c>
      <c r="U29" s="314">
        <v>889.8890000000001</v>
      </c>
      <c r="V29" s="310">
        <v>841.8819999999996</v>
      </c>
      <c r="W29" s="311">
        <v>314.17100000000005</v>
      </c>
      <c r="X29" s="310">
        <v>257.41500000000013</v>
      </c>
      <c r="Y29" s="312">
        <f t="shared" si="19"/>
        <v>2303.357</v>
      </c>
      <c r="Z29" s="316">
        <f t="shared" si="20"/>
        <v>-0.600612931473497</v>
      </c>
    </row>
    <row r="30" spans="1:26" ht="18.75" customHeight="1">
      <c r="A30" s="357" t="s">
        <v>420</v>
      </c>
      <c r="B30" s="358" t="s">
        <v>421</v>
      </c>
      <c r="C30" s="309">
        <v>25.258</v>
      </c>
      <c r="D30" s="310">
        <v>112.645</v>
      </c>
      <c r="E30" s="311">
        <v>0.07600000000000001</v>
      </c>
      <c r="F30" s="310">
        <v>0.07600000000000001</v>
      </c>
      <c r="G30" s="312">
        <f t="shared" si="15"/>
        <v>138.05499999999998</v>
      </c>
      <c r="H30" s="313">
        <f t="shared" si="1"/>
        <v>0.004834602354437865</v>
      </c>
      <c r="I30" s="314">
        <v>31.544</v>
      </c>
      <c r="J30" s="310">
        <v>109.723</v>
      </c>
      <c r="K30" s="311">
        <v>0.05500000000000001</v>
      </c>
      <c r="L30" s="310">
        <v>0.28400000000000003</v>
      </c>
      <c r="M30" s="312">
        <f t="shared" si="16"/>
        <v>141.606</v>
      </c>
      <c r="N30" s="315">
        <f t="shared" si="17"/>
        <v>-0.02507662104713093</v>
      </c>
      <c r="O30" s="309">
        <v>162.55599999999998</v>
      </c>
      <c r="P30" s="310">
        <v>590.3549999999999</v>
      </c>
      <c r="Q30" s="311">
        <v>3.386999999999999</v>
      </c>
      <c r="R30" s="310">
        <v>2.32</v>
      </c>
      <c r="S30" s="312">
        <f t="shared" si="18"/>
        <v>758.6179999999998</v>
      </c>
      <c r="T30" s="313">
        <f t="shared" si="5"/>
        <v>0.004512696926423058</v>
      </c>
      <c r="U30" s="314">
        <v>170.06300000000002</v>
      </c>
      <c r="V30" s="310">
        <v>550.9110000000001</v>
      </c>
      <c r="W30" s="311">
        <v>3.1479999999999997</v>
      </c>
      <c r="X30" s="310">
        <v>2.77</v>
      </c>
      <c r="Y30" s="312">
        <f t="shared" si="19"/>
        <v>726.892</v>
      </c>
      <c r="Z30" s="316">
        <f t="shared" si="20"/>
        <v>0.04364609873268632</v>
      </c>
    </row>
    <row r="31" spans="1:26" ht="18.75" customHeight="1">
      <c r="A31" s="357" t="s">
        <v>422</v>
      </c>
      <c r="B31" s="358" t="s">
        <v>423</v>
      </c>
      <c r="C31" s="309">
        <v>6.761</v>
      </c>
      <c r="D31" s="310">
        <v>11.481</v>
      </c>
      <c r="E31" s="311">
        <v>40.149</v>
      </c>
      <c r="F31" s="310">
        <v>46.639</v>
      </c>
      <c r="G31" s="312">
        <f t="shared" si="15"/>
        <v>105.03</v>
      </c>
      <c r="H31" s="313">
        <f t="shared" si="1"/>
        <v>0.003678086887737561</v>
      </c>
      <c r="I31" s="314">
        <v>3.6580000000000004</v>
      </c>
      <c r="J31" s="310">
        <v>18.982000000000003</v>
      </c>
      <c r="K31" s="311">
        <v>27.177000000000003</v>
      </c>
      <c r="L31" s="310">
        <v>33.812000000000005</v>
      </c>
      <c r="M31" s="312">
        <f t="shared" si="16"/>
        <v>83.62900000000002</v>
      </c>
      <c r="N31" s="315">
        <f t="shared" si="17"/>
        <v>0.2559040524220064</v>
      </c>
      <c r="O31" s="309">
        <v>27.647000000000002</v>
      </c>
      <c r="P31" s="310">
        <v>51.245000000000005</v>
      </c>
      <c r="Q31" s="311">
        <v>175.803</v>
      </c>
      <c r="R31" s="310">
        <v>181.43500000000003</v>
      </c>
      <c r="S31" s="312">
        <f t="shared" si="18"/>
        <v>436.13</v>
      </c>
      <c r="T31" s="313">
        <f t="shared" si="5"/>
        <v>0.00259435250748188</v>
      </c>
      <c r="U31" s="314">
        <v>20.802</v>
      </c>
      <c r="V31" s="310">
        <v>70.709</v>
      </c>
      <c r="W31" s="311">
        <v>119.04600000000002</v>
      </c>
      <c r="X31" s="310">
        <v>140.15600000000003</v>
      </c>
      <c r="Y31" s="312">
        <f t="shared" si="19"/>
        <v>350.7130000000001</v>
      </c>
      <c r="Z31" s="316">
        <f t="shared" si="20"/>
        <v>0.24355242035510494</v>
      </c>
    </row>
    <row r="32" spans="1:26" ht="18.75" customHeight="1">
      <c r="A32" s="357" t="s">
        <v>451</v>
      </c>
      <c r="B32" s="358" t="s">
        <v>452</v>
      </c>
      <c r="C32" s="309">
        <v>88.62000000000002</v>
      </c>
      <c r="D32" s="310">
        <v>5.922000000000001</v>
      </c>
      <c r="E32" s="311">
        <v>0.1</v>
      </c>
      <c r="F32" s="310">
        <v>0.08</v>
      </c>
      <c r="G32" s="312">
        <f t="shared" si="15"/>
        <v>94.72200000000001</v>
      </c>
      <c r="H32" s="313">
        <f t="shared" si="1"/>
        <v>0.003317106980674829</v>
      </c>
      <c r="I32" s="314">
        <v>29.314000000000004</v>
      </c>
      <c r="J32" s="310">
        <v>3.399</v>
      </c>
      <c r="K32" s="311">
        <v>0</v>
      </c>
      <c r="L32" s="310">
        <v>0.3</v>
      </c>
      <c r="M32" s="312">
        <f t="shared" si="16"/>
        <v>33.013</v>
      </c>
      <c r="N32" s="315">
        <f t="shared" si="17"/>
        <v>1.8692333323236303</v>
      </c>
      <c r="O32" s="309">
        <v>295.529</v>
      </c>
      <c r="P32" s="310">
        <v>21.990999999999996</v>
      </c>
      <c r="Q32" s="311">
        <v>1.4620000000000002</v>
      </c>
      <c r="R32" s="310">
        <v>0.958</v>
      </c>
      <c r="S32" s="312">
        <f t="shared" si="18"/>
        <v>319.94</v>
      </c>
      <c r="T32" s="313">
        <f t="shared" si="5"/>
        <v>0.0019031874469624946</v>
      </c>
      <c r="U32" s="314">
        <v>211.69800000000004</v>
      </c>
      <c r="V32" s="310">
        <v>20.940999999999995</v>
      </c>
      <c r="W32" s="311">
        <v>2.5249999999999995</v>
      </c>
      <c r="X32" s="310">
        <v>7.83</v>
      </c>
      <c r="Y32" s="312">
        <f t="shared" si="19"/>
        <v>242.99400000000006</v>
      </c>
      <c r="Z32" s="316">
        <f t="shared" si="20"/>
        <v>0.3166580244779704</v>
      </c>
    </row>
    <row r="33" spans="1:26" ht="18.75" customHeight="1">
      <c r="A33" s="357" t="s">
        <v>496</v>
      </c>
      <c r="B33" s="358" t="s">
        <v>496</v>
      </c>
      <c r="C33" s="309">
        <v>0</v>
      </c>
      <c r="D33" s="310">
        <v>92.45100000000001</v>
      </c>
      <c r="E33" s="311">
        <v>0</v>
      </c>
      <c r="F33" s="310">
        <v>0</v>
      </c>
      <c r="G33" s="312">
        <f t="shared" si="15"/>
        <v>92.45100000000001</v>
      </c>
      <c r="H33" s="313">
        <f t="shared" si="1"/>
        <v>0.003237577938286445</v>
      </c>
      <c r="I33" s="314">
        <v>0</v>
      </c>
      <c r="J33" s="310">
        <v>33.95</v>
      </c>
      <c r="K33" s="311"/>
      <c r="L33" s="310"/>
      <c r="M33" s="312">
        <f t="shared" si="16"/>
        <v>33.95</v>
      </c>
      <c r="N33" s="315">
        <f t="shared" si="17"/>
        <v>1.7231516936671576</v>
      </c>
      <c r="O33" s="309">
        <v>0</v>
      </c>
      <c r="P33" s="310">
        <v>323.25600000000003</v>
      </c>
      <c r="Q33" s="311"/>
      <c r="R33" s="310"/>
      <c r="S33" s="312">
        <f t="shared" si="18"/>
        <v>323.25600000000003</v>
      </c>
      <c r="T33" s="313">
        <f t="shared" si="5"/>
        <v>0.0019229129254088521</v>
      </c>
      <c r="U33" s="314">
        <v>0</v>
      </c>
      <c r="V33" s="310">
        <v>233.82</v>
      </c>
      <c r="W33" s="311"/>
      <c r="X33" s="310"/>
      <c r="Y33" s="312">
        <f t="shared" si="19"/>
        <v>233.82</v>
      </c>
      <c r="Z33" s="316">
        <f t="shared" si="20"/>
        <v>0.3824993584808829</v>
      </c>
    </row>
    <row r="34" spans="1:26" ht="18.75" customHeight="1">
      <c r="A34" s="357" t="s">
        <v>497</v>
      </c>
      <c r="B34" s="358" t="s">
        <v>498</v>
      </c>
      <c r="C34" s="309">
        <v>2.79</v>
      </c>
      <c r="D34" s="310">
        <v>25.915</v>
      </c>
      <c r="E34" s="311">
        <v>19.63</v>
      </c>
      <c r="F34" s="310">
        <v>40.349000000000004</v>
      </c>
      <c r="G34" s="312">
        <f t="shared" si="15"/>
        <v>88.684</v>
      </c>
      <c r="H34" s="313">
        <f t="shared" si="1"/>
        <v>0.0031056598833868214</v>
      </c>
      <c r="I34" s="314">
        <v>11.44</v>
      </c>
      <c r="J34" s="310">
        <v>29.14</v>
      </c>
      <c r="K34" s="311">
        <v>0.03</v>
      </c>
      <c r="L34" s="310">
        <v>0.03</v>
      </c>
      <c r="M34" s="312">
        <f t="shared" si="16"/>
        <v>40.64</v>
      </c>
      <c r="N34" s="315">
        <f t="shared" si="17"/>
        <v>1.1821850393700788</v>
      </c>
      <c r="O34" s="309">
        <v>28.029999999999994</v>
      </c>
      <c r="P34" s="310">
        <v>163.962</v>
      </c>
      <c r="Q34" s="311">
        <v>75.155</v>
      </c>
      <c r="R34" s="310">
        <v>200.251</v>
      </c>
      <c r="S34" s="312">
        <f t="shared" si="18"/>
        <v>467.398</v>
      </c>
      <c r="T34" s="313">
        <f t="shared" si="5"/>
        <v>0.002780352585907908</v>
      </c>
      <c r="U34" s="314">
        <v>40.040000000000006</v>
      </c>
      <c r="V34" s="310">
        <v>206.76</v>
      </c>
      <c r="W34" s="311">
        <v>0.52</v>
      </c>
      <c r="X34" s="310">
        <v>0.6970000000000001</v>
      </c>
      <c r="Y34" s="312">
        <f t="shared" si="19"/>
        <v>248.01700000000002</v>
      </c>
      <c r="Z34" s="316">
        <f t="shared" si="20"/>
        <v>0.8845401726494555</v>
      </c>
    </row>
    <row r="35" spans="1:26" ht="18.75" customHeight="1">
      <c r="A35" s="357" t="s">
        <v>466</v>
      </c>
      <c r="B35" s="358" t="s">
        <v>467</v>
      </c>
      <c r="C35" s="309">
        <v>1.146</v>
      </c>
      <c r="D35" s="310">
        <v>4.8020000000000005</v>
      </c>
      <c r="E35" s="311">
        <v>46.54800000000001</v>
      </c>
      <c r="F35" s="310">
        <v>33.325</v>
      </c>
      <c r="G35" s="312">
        <f t="shared" si="15"/>
        <v>85.82100000000001</v>
      </c>
      <c r="H35" s="313">
        <f t="shared" si="1"/>
        <v>0.0030053993601116373</v>
      </c>
      <c r="I35" s="314">
        <v>4.505</v>
      </c>
      <c r="J35" s="310">
        <v>7.63</v>
      </c>
      <c r="K35" s="311">
        <v>36.08200000000001</v>
      </c>
      <c r="L35" s="310">
        <v>39.586</v>
      </c>
      <c r="M35" s="312">
        <f t="shared" si="16"/>
        <v>87.803</v>
      </c>
      <c r="N35" s="315" t="s">
        <v>45</v>
      </c>
      <c r="O35" s="309">
        <v>4.477</v>
      </c>
      <c r="P35" s="310">
        <v>35.98500000000001</v>
      </c>
      <c r="Q35" s="311">
        <v>249.55</v>
      </c>
      <c r="R35" s="310">
        <v>214.19800000000004</v>
      </c>
      <c r="S35" s="312">
        <f t="shared" si="18"/>
        <v>504.21000000000004</v>
      </c>
      <c r="T35" s="313">
        <f t="shared" si="5"/>
        <v>0.0029993315703974476</v>
      </c>
      <c r="U35" s="314">
        <v>13.084</v>
      </c>
      <c r="V35" s="310">
        <v>21.888</v>
      </c>
      <c r="W35" s="311">
        <v>224.33399999999997</v>
      </c>
      <c r="X35" s="310">
        <v>235.90499999999997</v>
      </c>
      <c r="Y35" s="312">
        <f t="shared" si="19"/>
        <v>495.21099999999996</v>
      </c>
      <c r="Z35" s="316">
        <f t="shared" si="20"/>
        <v>0.01817205191322513</v>
      </c>
    </row>
    <row r="36" spans="1:26" ht="18.75" customHeight="1">
      <c r="A36" s="357" t="s">
        <v>471</v>
      </c>
      <c r="B36" s="358" t="s">
        <v>489</v>
      </c>
      <c r="C36" s="309">
        <v>40.300000000000004</v>
      </c>
      <c r="D36" s="310">
        <v>0</v>
      </c>
      <c r="E36" s="311">
        <v>17.093</v>
      </c>
      <c r="F36" s="310">
        <v>27.573</v>
      </c>
      <c r="G36" s="312">
        <f t="shared" si="15"/>
        <v>84.96600000000001</v>
      </c>
      <c r="H36" s="313">
        <f t="shared" si="1"/>
        <v>0.0029754577787633025</v>
      </c>
      <c r="I36" s="314">
        <v>11.51</v>
      </c>
      <c r="J36" s="310">
        <v>4.5</v>
      </c>
      <c r="K36" s="311">
        <v>30.224</v>
      </c>
      <c r="L36" s="310">
        <v>33</v>
      </c>
      <c r="M36" s="312">
        <f t="shared" si="16"/>
        <v>79.234</v>
      </c>
      <c r="N36" s="315">
        <f t="shared" si="17"/>
        <v>0.07234268117222431</v>
      </c>
      <c r="O36" s="309">
        <v>326.32000000000005</v>
      </c>
      <c r="P36" s="310">
        <v>1.4</v>
      </c>
      <c r="Q36" s="311">
        <v>164.78600000000006</v>
      </c>
      <c r="R36" s="310">
        <v>206.33900000000008</v>
      </c>
      <c r="S36" s="312">
        <f t="shared" si="18"/>
        <v>698.8450000000001</v>
      </c>
      <c r="T36" s="313">
        <f t="shared" si="5"/>
        <v>0.004157132685417593</v>
      </c>
      <c r="U36" s="314">
        <v>64.04</v>
      </c>
      <c r="V36" s="310">
        <v>22.549999999999997</v>
      </c>
      <c r="W36" s="311">
        <v>172.83799999999994</v>
      </c>
      <c r="X36" s="310">
        <v>200.835</v>
      </c>
      <c r="Y36" s="312">
        <f t="shared" si="19"/>
        <v>460.2629999999999</v>
      </c>
      <c r="Z36" s="316">
        <f t="shared" si="20"/>
        <v>0.5183601549548851</v>
      </c>
    </row>
    <row r="37" spans="1:26" ht="18.75" customHeight="1">
      <c r="A37" s="357" t="s">
        <v>443</v>
      </c>
      <c r="B37" s="358" t="s">
        <v>444</v>
      </c>
      <c r="C37" s="309">
        <v>35.378</v>
      </c>
      <c r="D37" s="310">
        <v>36.726000000000006</v>
      </c>
      <c r="E37" s="311">
        <v>0.76</v>
      </c>
      <c r="F37" s="310">
        <v>7.96</v>
      </c>
      <c r="G37" s="312">
        <f>SUM(C37:F37)</f>
        <v>80.82400000000001</v>
      </c>
      <c r="H37" s="313">
        <f>G37/$G$9</f>
        <v>0.00283040745134248</v>
      </c>
      <c r="I37" s="314">
        <v>111.26299999999999</v>
      </c>
      <c r="J37" s="310">
        <v>46.674</v>
      </c>
      <c r="K37" s="311">
        <v>0.035</v>
      </c>
      <c r="L37" s="310">
        <v>0.056</v>
      </c>
      <c r="M37" s="312">
        <f>SUM(I37:L37)</f>
        <v>158.028</v>
      </c>
      <c r="N37" s="315">
        <f>IF(ISERROR(G37/M37-1),"         /0",(G37/M37-1))</f>
        <v>-0.48854633356114097</v>
      </c>
      <c r="O37" s="309">
        <v>218.558</v>
      </c>
      <c r="P37" s="310">
        <v>193.194</v>
      </c>
      <c r="Q37" s="311">
        <v>1.638</v>
      </c>
      <c r="R37" s="310">
        <v>11.278</v>
      </c>
      <c r="S37" s="312">
        <f>SUM(O37:R37)</f>
        <v>424.66799999999995</v>
      </c>
      <c r="T37" s="313">
        <f>S37/$S$9</f>
        <v>0.002526169927882317</v>
      </c>
      <c r="U37" s="314">
        <v>289.933</v>
      </c>
      <c r="V37" s="310">
        <v>217.47799999999995</v>
      </c>
      <c r="W37" s="311">
        <v>0.675</v>
      </c>
      <c r="X37" s="310">
        <v>4.5520000000000005</v>
      </c>
      <c r="Y37" s="312">
        <f>SUM(U37:X37)</f>
        <v>512.6379999999999</v>
      </c>
      <c r="Z37" s="316">
        <f>IF(ISERROR(S37/Y37-1),"         /0",IF(S37/Y37&gt;5,"  *  ",(S37/Y37-1)))</f>
        <v>-0.17160257335585727</v>
      </c>
    </row>
    <row r="38" spans="1:26" ht="18.75" customHeight="1">
      <c r="A38" s="357" t="s">
        <v>499</v>
      </c>
      <c r="B38" s="358" t="s">
        <v>500</v>
      </c>
      <c r="C38" s="309">
        <v>18.445</v>
      </c>
      <c r="D38" s="310">
        <v>40.185</v>
      </c>
      <c r="E38" s="311">
        <v>4.116</v>
      </c>
      <c r="F38" s="310">
        <v>2.35</v>
      </c>
      <c r="G38" s="312">
        <f t="shared" si="15"/>
        <v>65.096</v>
      </c>
      <c r="H38" s="313">
        <f t="shared" si="1"/>
        <v>0.002279622432106677</v>
      </c>
      <c r="I38" s="314">
        <v>29</v>
      </c>
      <c r="J38" s="310">
        <v>29.6</v>
      </c>
      <c r="K38" s="311">
        <v>20.142</v>
      </c>
      <c r="L38" s="310">
        <v>23.285999999999998</v>
      </c>
      <c r="M38" s="312">
        <f t="shared" si="16"/>
        <v>102.028</v>
      </c>
      <c r="N38" s="315" t="s">
        <v>45</v>
      </c>
      <c r="O38" s="309">
        <v>209.24999999999997</v>
      </c>
      <c r="P38" s="310">
        <v>293.02700000000004</v>
      </c>
      <c r="Q38" s="311">
        <v>62.675999999999995</v>
      </c>
      <c r="R38" s="310">
        <v>39.48999999999999</v>
      </c>
      <c r="S38" s="312">
        <f t="shared" si="18"/>
        <v>604.4430000000001</v>
      </c>
      <c r="T38" s="313">
        <f t="shared" si="5"/>
        <v>0.0035955752016139</v>
      </c>
      <c r="U38" s="314">
        <v>151.17000000000002</v>
      </c>
      <c r="V38" s="310">
        <v>154.51999999999998</v>
      </c>
      <c r="W38" s="311">
        <v>201.36899999999997</v>
      </c>
      <c r="X38" s="310">
        <v>178.685</v>
      </c>
      <c r="Y38" s="312">
        <f t="shared" si="19"/>
        <v>685.7439999999999</v>
      </c>
      <c r="Z38" s="316">
        <f t="shared" si="20"/>
        <v>-0.11855882078443247</v>
      </c>
    </row>
    <row r="39" spans="1:26" ht="18.75" customHeight="1">
      <c r="A39" s="357" t="s">
        <v>445</v>
      </c>
      <c r="B39" s="358" t="s">
        <v>446</v>
      </c>
      <c r="C39" s="309">
        <v>5.144</v>
      </c>
      <c r="D39" s="310">
        <v>56.871</v>
      </c>
      <c r="E39" s="311">
        <v>0.27</v>
      </c>
      <c r="F39" s="310">
        <v>2.198</v>
      </c>
      <c r="G39" s="312">
        <f t="shared" si="15"/>
        <v>64.483</v>
      </c>
      <c r="H39" s="313">
        <f t="shared" si="1"/>
        <v>0.0022581555439586897</v>
      </c>
      <c r="I39" s="314">
        <v>3.744</v>
      </c>
      <c r="J39" s="310">
        <v>30.336</v>
      </c>
      <c r="K39" s="311">
        <v>0.495</v>
      </c>
      <c r="L39" s="310">
        <v>0.9650000000000001</v>
      </c>
      <c r="M39" s="312">
        <f t="shared" si="16"/>
        <v>35.54</v>
      </c>
      <c r="N39" s="315">
        <f t="shared" si="17"/>
        <v>0.8143781654473834</v>
      </c>
      <c r="O39" s="309">
        <v>32.754</v>
      </c>
      <c r="P39" s="310">
        <v>238.64700000000002</v>
      </c>
      <c r="Q39" s="311">
        <v>3.673</v>
      </c>
      <c r="R39" s="310">
        <v>6.333</v>
      </c>
      <c r="S39" s="312">
        <f t="shared" si="18"/>
        <v>281.40700000000004</v>
      </c>
      <c r="T39" s="313">
        <f t="shared" si="5"/>
        <v>0.0016739709629536</v>
      </c>
      <c r="U39" s="314">
        <v>22.727999999999998</v>
      </c>
      <c r="V39" s="310">
        <v>155.89999999999998</v>
      </c>
      <c r="W39" s="311">
        <v>11.068999999999999</v>
      </c>
      <c r="X39" s="310">
        <v>13.321</v>
      </c>
      <c r="Y39" s="312">
        <f t="shared" si="19"/>
        <v>203.01799999999997</v>
      </c>
      <c r="Z39" s="316">
        <f t="shared" si="20"/>
        <v>0.3861184722536921</v>
      </c>
    </row>
    <row r="40" spans="1:26" ht="18.75" customHeight="1">
      <c r="A40" s="357" t="s">
        <v>477</v>
      </c>
      <c r="B40" s="358" t="s">
        <v>478</v>
      </c>
      <c r="C40" s="309">
        <v>0.192</v>
      </c>
      <c r="D40" s="310">
        <v>0.551</v>
      </c>
      <c r="E40" s="311">
        <v>26.839999999999996</v>
      </c>
      <c r="F40" s="310">
        <v>32.397000000000006</v>
      </c>
      <c r="G40" s="312">
        <f t="shared" si="15"/>
        <v>59.980000000000004</v>
      </c>
      <c r="H40" s="313">
        <f t="shared" si="1"/>
        <v>0.002100463215524126</v>
      </c>
      <c r="I40" s="314">
        <v>0</v>
      </c>
      <c r="J40" s="310">
        <v>0.7250000000000001</v>
      </c>
      <c r="K40" s="311">
        <v>18.883999999999997</v>
      </c>
      <c r="L40" s="310">
        <v>20.805</v>
      </c>
      <c r="M40" s="312">
        <f t="shared" si="16"/>
        <v>40.414</v>
      </c>
      <c r="N40" s="315">
        <f t="shared" si="17"/>
        <v>0.4841391596971347</v>
      </c>
      <c r="O40" s="309">
        <v>0.879</v>
      </c>
      <c r="P40" s="310">
        <v>2.4810000000000003</v>
      </c>
      <c r="Q40" s="311">
        <v>115.10099999999996</v>
      </c>
      <c r="R40" s="310">
        <v>147.743</v>
      </c>
      <c r="S40" s="312">
        <f t="shared" si="18"/>
        <v>266.20399999999995</v>
      </c>
      <c r="T40" s="313">
        <f t="shared" si="5"/>
        <v>0.0015835347600525217</v>
      </c>
      <c r="U40" s="314">
        <v>0</v>
      </c>
      <c r="V40" s="310">
        <v>2.754</v>
      </c>
      <c r="W40" s="311">
        <v>99.056</v>
      </c>
      <c r="X40" s="310">
        <v>116.22000000000003</v>
      </c>
      <c r="Y40" s="312">
        <f t="shared" si="19"/>
        <v>218.03000000000003</v>
      </c>
      <c r="Z40" s="316">
        <f t="shared" si="20"/>
        <v>0.22095124524148013</v>
      </c>
    </row>
    <row r="41" spans="1:26" ht="18.75" customHeight="1">
      <c r="A41" s="357" t="s">
        <v>501</v>
      </c>
      <c r="B41" s="358" t="s">
        <v>502</v>
      </c>
      <c r="C41" s="309">
        <v>0</v>
      </c>
      <c r="D41" s="310">
        <v>0</v>
      </c>
      <c r="E41" s="311">
        <v>29.487000000000002</v>
      </c>
      <c r="F41" s="310">
        <v>29.14</v>
      </c>
      <c r="G41" s="312">
        <f t="shared" si="15"/>
        <v>58.627</v>
      </c>
      <c r="H41" s="313">
        <f t="shared" si="1"/>
        <v>0.002053081976267638</v>
      </c>
      <c r="I41" s="314"/>
      <c r="J41" s="310"/>
      <c r="K41" s="311">
        <v>0.6</v>
      </c>
      <c r="L41" s="310">
        <v>0.1</v>
      </c>
      <c r="M41" s="312">
        <f t="shared" si="16"/>
        <v>0.7</v>
      </c>
      <c r="N41" s="315">
        <f t="shared" si="17"/>
        <v>82.75285714285715</v>
      </c>
      <c r="O41" s="309">
        <v>0</v>
      </c>
      <c r="P41" s="310">
        <v>0</v>
      </c>
      <c r="Q41" s="311">
        <v>259.4460000000001</v>
      </c>
      <c r="R41" s="310">
        <v>251.36300000000003</v>
      </c>
      <c r="S41" s="312">
        <f t="shared" si="18"/>
        <v>510.8090000000001</v>
      </c>
      <c r="T41" s="313">
        <f t="shared" si="5"/>
        <v>0.0030385862242778804</v>
      </c>
      <c r="U41" s="314">
        <v>0</v>
      </c>
      <c r="V41" s="310">
        <v>0</v>
      </c>
      <c r="W41" s="311">
        <v>3.115</v>
      </c>
      <c r="X41" s="310">
        <v>1.0810000000000002</v>
      </c>
      <c r="Y41" s="312">
        <f t="shared" si="19"/>
        <v>4.196000000000001</v>
      </c>
      <c r="Z41" s="316" t="str">
        <f t="shared" si="20"/>
        <v>  *  </v>
      </c>
    </row>
    <row r="42" spans="1:26" ht="18.75" customHeight="1">
      <c r="A42" s="357" t="s">
        <v>503</v>
      </c>
      <c r="B42" s="358" t="s">
        <v>503</v>
      </c>
      <c r="C42" s="309">
        <v>14.250000000000002</v>
      </c>
      <c r="D42" s="310">
        <v>17.809</v>
      </c>
      <c r="E42" s="311">
        <v>19.925</v>
      </c>
      <c r="F42" s="310">
        <v>4.872</v>
      </c>
      <c r="G42" s="312">
        <f t="shared" si="15"/>
        <v>56.85600000000001</v>
      </c>
      <c r="H42" s="313">
        <f t="shared" si="1"/>
        <v>0.0019910626305741867</v>
      </c>
      <c r="I42" s="314">
        <v>31.071</v>
      </c>
      <c r="J42" s="310">
        <v>34.654</v>
      </c>
      <c r="K42" s="311">
        <v>0.02</v>
      </c>
      <c r="L42" s="310">
        <v>0.175</v>
      </c>
      <c r="M42" s="312">
        <f t="shared" si="16"/>
        <v>65.92</v>
      </c>
      <c r="N42" s="315">
        <f t="shared" si="17"/>
        <v>-0.13749999999999984</v>
      </c>
      <c r="O42" s="309">
        <v>118.96600000000001</v>
      </c>
      <c r="P42" s="310">
        <v>98.69999999999996</v>
      </c>
      <c r="Q42" s="311">
        <v>76.767</v>
      </c>
      <c r="R42" s="310">
        <v>22.987</v>
      </c>
      <c r="S42" s="312">
        <f t="shared" si="18"/>
        <v>317.42</v>
      </c>
      <c r="T42" s="313">
        <f t="shared" si="5"/>
        <v>0.0018881970351154436</v>
      </c>
      <c r="U42" s="314">
        <v>208.21099999999998</v>
      </c>
      <c r="V42" s="310">
        <v>221.405</v>
      </c>
      <c r="W42" s="311">
        <v>1.118</v>
      </c>
      <c r="X42" s="310">
        <v>1.3399999999999999</v>
      </c>
      <c r="Y42" s="312">
        <f t="shared" si="19"/>
        <v>432.07399999999996</v>
      </c>
      <c r="Z42" s="316">
        <f t="shared" si="20"/>
        <v>-0.2653573230511439</v>
      </c>
    </row>
    <row r="43" spans="1:26" ht="18.75" customHeight="1">
      <c r="A43" s="357" t="s">
        <v>459</v>
      </c>
      <c r="B43" s="358" t="s">
        <v>460</v>
      </c>
      <c r="C43" s="309">
        <v>0</v>
      </c>
      <c r="D43" s="310">
        <v>0</v>
      </c>
      <c r="E43" s="311">
        <v>27.187</v>
      </c>
      <c r="F43" s="310">
        <v>27.601000000000003</v>
      </c>
      <c r="G43" s="312">
        <f t="shared" si="15"/>
        <v>54.788000000000004</v>
      </c>
      <c r="H43" s="313">
        <f t="shared" si="1"/>
        <v>0.0019186425250439447</v>
      </c>
      <c r="I43" s="314"/>
      <c r="J43" s="310"/>
      <c r="K43" s="311">
        <v>5.824</v>
      </c>
      <c r="L43" s="310">
        <v>7.366</v>
      </c>
      <c r="M43" s="312">
        <f t="shared" si="16"/>
        <v>13.19</v>
      </c>
      <c r="N43" s="315">
        <f t="shared" si="17"/>
        <v>3.153752843062927</v>
      </c>
      <c r="O43" s="309"/>
      <c r="P43" s="310"/>
      <c r="Q43" s="311">
        <v>119.45700000000001</v>
      </c>
      <c r="R43" s="310">
        <v>127.72500000000001</v>
      </c>
      <c r="S43" s="312">
        <f t="shared" si="18"/>
        <v>247.18200000000002</v>
      </c>
      <c r="T43" s="313">
        <f t="shared" si="5"/>
        <v>0.0014703809449118064</v>
      </c>
      <c r="U43" s="314"/>
      <c r="V43" s="310"/>
      <c r="W43" s="311">
        <v>26.177000000000003</v>
      </c>
      <c r="X43" s="310">
        <v>29.047999999999995</v>
      </c>
      <c r="Y43" s="312">
        <f t="shared" si="19"/>
        <v>55.224999999999994</v>
      </c>
      <c r="Z43" s="316">
        <f t="shared" si="20"/>
        <v>3.4759076505205986</v>
      </c>
    </row>
    <row r="44" spans="1:26" ht="18.75" customHeight="1">
      <c r="A44" s="357" t="s">
        <v>504</v>
      </c>
      <c r="B44" s="358" t="s">
        <v>504</v>
      </c>
      <c r="C44" s="309">
        <v>1.6</v>
      </c>
      <c r="D44" s="310">
        <v>12.58</v>
      </c>
      <c r="E44" s="311">
        <v>8.306999999999999</v>
      </c>
      <c r="F44" s="310">
        <v>30.433</v>
      </c>
      <c r="G44" s="312">
        <f t="shared" si="15"/>
        <v>52.92</v>
      </c>
      <c r="H44" s="313">
        <f t="shared" si="1"/>
        <v>0.0018532262981916761</v>
      </c>
      <c r="I44" s="314">
        <v>38.33</v>
      </c>
      <c r="J44" s="310">
        <v>45.11</v>
      </c>
      <c r="K44" s="311">
        <v>0.7150000000000001</v>
      </c>
      <c r="L44" s="310">
        <v>1.4009999999999998</v>
      </c>
      <c r="M44" s="312">
        <f t="shared" si="16"/>
        <v>85.556</v>
      </c>
      <c r="N44" s="315">
        <f t="shared" si="17"/>
        <v>-0.38145775866099396</v>
      </c>
      <c r="O44" s="309">
        <v>40.6</v>
      </c>
      <c r="P44" s="310">
        <v>110.03899999999999</v>
      </c>
      <c r="Q44" s="311">
        <v>25.514</v>
      </c>
      <c r="R44" s="310">
        <v>109.65500000000002</v>
      </c>
      <c r="S44" s="312">
        <f t="shared" si="18"/>
        <v>285.808</v>
      </c>
      <c r="T44" s="313">
        <f t="shared" si="5"/>
        <v>0.0017001506465007708</v>
      </c>
      <c r="U44" s="314">
        <v>195.15</v>
      </c>
      <c r="V44" s="310">
        <v>251.36</v>
      </c>
      <c r="W44" s="311">
        <v>2.6149999999999998</v>
      </c>
      <c r="X44" s="310">
        <v>4.486</v>
      </c>
      <c r="Y44" s="312">
        <f t="shared" si="19"/>
        <v>453.611</v>
      </c>
      <c r="Z44" s="316">
        <f t="shared" si="20"/>
        <v>-0.36992709612421215</v>
      </c>
    </row>
    <row r="45" spans="1:26" ht="18.75" customHeight="1">
      <c r="A45" s="357" t="s">
        <v>464</v>
      </c>
      <c r="B45" s="358" t="s">
        <v>465</v>
      </c>
      <c r="C45" s="309">
        <v>10.79</v>
      </c>
      <c r="D45" s="310">
        <v>27.019</v>
      </c>
      <c r="E45" s="311">
        <v>3.753</v>
      </c>
      <c r="F45" s="310">
        <v>6.237</v>
      </c>
      <c r="G45" s="312">
        <f t="shared" si="15"/>
        <v>47.799</v>
      </c>
      <c r="H45" s="313">
        <f t="shared" si="1"/>
        <v>0.0016738919846421754</v>
      </c>
      <c r="I45" s="314">
        <v>15</v>
      </c>
      <c r="J45" s="310">
        <v>15</v>
      </c>
      <c r="K45" s="311">
        <v>6.4639999999999995</v>
      </c>
      <c r="L45" s="310">
        <v>13.343</v>
      </c>
      <c r="M45" s="312">
        <f t="shared" si="16"/>
        <v>49.807</v>
      </c>
      <c r="N45" s="315">
        <f t="shared" si="17"/>
        <v>-0.04031561828658625</v>
      </c>
      <c r="O45" s="309">
        <v>50.821</v>
      </c>
      <c r="P45" s="310">
        <v>90.988</v>
      </c>
      <c r="Q45" s="311">
        <v>34.29500000000001</v>
      </c>
      <c r="R45" s="310">
        <v>82.866</v>
      </c>
      <c r="S45" s="312">
        <f t="shared" si="18"/>
        <v>258.97</v>
      </c>
      <c r="T45" s="313">
        <f t="shared" si="5"/>
        <v>0.0015405027603296781</v>
      </c>
      <c r="U45" s="314">
        <v>37.56</v>
      </c>
      <c r="V45" s="310">
        <v>42.019999999999996</v>
      </c>
      <c r="W45" s="311">
        <v>42.65599999999999</v>
      </c>
      <c r="X45" s="310">
        <v>98.03199999999997</v>
      </c>
      <c r="Y45" s="312">
        <f t="shared" si="19"/>
        <v>220.26799999999997</v>
      </c>
      <c r="Z45" s="316">
        <f t="shared" si="20"/>
        <v>0.17570414222674224</v>
      </c>
    </row>
    <row r="46" spans="1:26" ht="18.75" customHeight="1">
      <c r="A46" s="357" t="s">
        <v>505</v>
      </c>
      <c r="B46" s="358" t="s">
        <v>505</v>
      </c>
      <c r="C46" s="309">
        <v>1.575</v>
      </c>
      <c r="D46" s="310">
        <v>29.575</v>
      </c>
      <c r="E46" s="311">
        <v>6.195</v>
      </c>
      <c r="F46" s="310">
        <v>8.795000000000002</v>
      </c>
      <c r="G46" s="312">
        <f t="shared" si="15"/>
        <v>46.14</v>
      </c>
      <c r="H46" s="313">
        <f t="shared" si="1"/>
        <v>0.0016157948110083887</v>
      </c>
      <c r="I46" s="314">
        <v>22.3</v>
      </c>
      <c r="J46" s="310">
        <v>31.099999999999998</v>
      </c>
      <c r="K46" s="311">
        <v>0.44</v>
      </c>
      <c r="L46" s="310">
        <v>1.25</v>
      </c>
      <c r="M46" s="312">
        <f t="shared" si="16"/>
        <v>55.089999999999996</v>
      </c>
      <c r="N46" s="315">
        <f t="shared" si="17"/>
        <v>-0.162461426756217</v>
      </c>
      <c r="O46" s="309">
        <v>10.604999999999997</v>
      </c>
      <c r="P46" s="310">
        <v>138.73</v>
      </c>
      <c r="Q46" s="311">
        <v>36.813</v>
      </c>
      <c r="R46" s="310">
        <v>42.766000000000005</v>
      </c>
      <c r="S46" s="312">
        <f t="shared" si="18"/>
        <v>228.914</v>
      </c>
      <c r="T46" s="313">
        <f t="shared" si="5"/>
        <v>0.0013617123561729463</v>
      </c>
      <c r="U46" s="314">
        <v>138.07</v>
      </c>
      <c r="V46" s="310">
        <v>252.68999999999997</v>
      </c>
      <c r="W46" s="311">
        <v>1.9800000000000006</v>
      </c>
      <c r="X46" s="310">
        <v>4.6</v>
      </c>
      <c r="Y46" s="312">
        <f t="shared" si="19"/>
        <v>397.34000000000003</v>
      </c>
      <c r="Z46" s="316">
        <f t="shared" si="20"/>
        <v>-0.4238838274525596</v>
      </c>
    </row>
    <row r="47" spans="1:26" ht="18.75" customHeight="1">
      <c r="A47" s="357" t="s">
        <v>447</v>
      </c>
      <c r="B47" s="358" t="s">
        <v>448</v>
      </c>
      <c r="C47" s="309">
        <v>15.434</v>
      </c>
      <c r="D47" s="310">
        <v>19.136</v>
      </c>
      <c r="E47" s="311">
        <v>3.914</v>
      </c>
      <c r="F47" s="310">
        <v>3.023</v>
      </c>
      <c r="G47" s="312">
        <f t="shared" si="15"/>
        <v>41.507000000000005</v>
      </c>
      <c r="H47" s="313">
        <f t="shared" si="1"/>
        <v>0.0014535499614331427</v>
      </c>
      <c r="I47" s="314">
        <v>23.827999999999996</v>
      </c>
      <c r="J47" s="310">
        <v>31.019000000000005</v>
      </c>
      <c r="K47" s="311">
        <v>0.578</v>
      </c>
      <c r="L47" s="310">
        <v>0</v>
      </c>
      <c r="M47" s="312">
        <f t="shared" si="16"/>
        <v>55.425000000000004</v>
      </c>
      <c r="N47" s="315">
        <f t="shared" si="17"/>
        <v>-0.25111411817771756</v>
      </c>
      <c r="O47" s="309">
        <v>90.959</v>
      </c>
      <c r="P47" s="310">
        <v>104.31099999999999</v>
      </c>
      <c r="Q47" s="311">
        <v>5.14</v>
      </c>
      <c r="R47" s="310">
        <v>3.8280000000000003</v>
      </c>
      <c r="S47" s="312">
        <f t="shared" si="18"/>
        <v>204.23799999999997</v>
      </c>
      <c r="T47" s="313">
        <f t="shared" si="5"/>
        <v>0.0012149252915944423</v>
      </c>
      <c r="U47" s="314">
        <v>86.908</v>
      </c>
      <c r="V47" s="310">
        <v>98.077</v>
      </c>
      <c r="W47" s="311">
        <v>2.9280000000000004</v>
      </c>
      <c r="X47" s="310">
        <v>2.899</v>
      </c>
      <c r="Y47" s="312">
        <f t="shared" si="19"/>
        <v>190.812</v>
      </c>
      <c r="Z47" s="316">
        <f t="shared" si="20"/>
        <v>0.07036245099888871</v>
      </c>
    </row>
    <row r="48" spans="1:26" ht="18.75" customHeight="1">
      <c r="A48" s="357" t="s">
        <v>453</v>
      </c>
      <c r="B48" s="358" t="s">
        <v>454</v>
      </c>
      <c r="C48" s="309">
        <v>4.438000000000001</v>
      </c>
      <c r="D48" s="310">
        <v>5.029</v>
      </c>
      <c r="E48" s="311">
        <v>12.089</v>
      </c>
      <c r="F48" s="310">
        <v>18.65</v>
      </c>
      <c r="G48" s="312">
        <f t="shared" si="15"/>
        <v>40.206</v>
      </c>
      <c r="H48" s="313">
        <f t="shared" si="1"/>
        <v>0.0014079897306329278</v>
      </c>
      <c r="I48" s="314">
        <v>4.948</v>
      </c>
      <c r="J48" s="310">
        <v>4.975</v>
      </c>
      <c r="K48" s="311">
        <v>8.917</v>
      </c>
      <c r="L48" s="310">
        <v>14.364</v>
      </c>
      <c r="M48" s="312">
        <f t="shared" si="16"/>
        <v>33.204</v>
      </c>
      <c r="N48" s="315">
        <f t="shared" si="17"/>
        <v>0.21087820744488628</v>
      </c>
      <c r="O48" s="309">
        <v>29.558999999999997</v>
      </c>
      <c r="P48" s="310">
        <v>29.358999999999998</v>
      </c>
      <c r="Q48" s="311">
        <v>65.61500000000001</v>
      </c>
      <c r="R48" s="310">
        <v>86.27199999999999</v>
      </c>
      <c r="S48" s="312">
        <f t="shared" si="18"/>
        <v>210.805</v>
      </c>
      <c r="T48" s="313">
        <f t="shared" si="5"/>
        <v>0.001253989591038722</v>
      </c>
      <c r="U48" s="314">
        <v>27.721</v>
      </c>
      <c r="V48" s="310">
        <v>26.866</v>
      </c>
      <c r="W48" s="311">
        <v>65.121</v>
      </c>
      <c r="X48" s="310">
        <v>84.27000000000001</v>
      </c>
      <c r="Y48" s="312">
        <f t="shared" si="19"/>
        <v>203.978</v>
      </c>
      <c r="Z48" s="316">
        <f t="shared" si="20"/>
        <v>0.03346929570836066</v>
      </c>
    </row>
    <row r="49" spans="1:26" ht="18.75" customHeight="1">
      <c r="A49" s="357" t="s">
        <v>506</v>
      </c>
      <c r="B49" s="358" t="s">
        <v>507</v>
      </c>
      <c r="C49" s="309">
        <v>0</v>
      </c>
      <c r="D49" s="310">
        <v>37.2</v>
      </c>
      <c r="E49" s="311">
        <v>0</v>
      </c>
      <c r="F49" s="310">
        <v>0</v>
      </c>
      <c r="G49" s="312">
        <f t="shared" si="15"/>
        <v>37.2</v>
      </c>
      <c r="H49" s="313">
        <f t="shared" si="1"/>
        <v>0.0013027214341029924</v>
      </c>
      <c r="I49" s="314">
        <v>0</v>
      </c>
      <c r="J49" s="310">
        <v>4.83</v>
      </c>
      <c r="K49" s="311">
        <v>0.75</v>
      </c>
      <c r="L49" s="310">
        <v>25</v>
      </c>
      <c r="M49" s="312">
        <f t="shared" si="16"/>
        <v>30.58</v>
      </c>
      <c r="N49" s="315">
        <f t="shared" si="17"/>
        <v>0.21648136036625254</v>
      </c>
      <c r="O49" s="309">
        <v>0</v>
      </c>
      <c r="P49" s="310">
        <v>314.545</v>
      </c>
      <c r="Q49" s="311">
        <v>0.1</v>
      </c>
      <c r="R49" s="310">
        <v>0.15</v>
      </c>
      <c r="S49" s="312">
        <f t="shared" si="18"/>
        <v>314.795</v>
      </c>
      <c r="T49" s="313">
        <f t="shared" si="5"/>
        <v>0.0018725820227747656</v>
      </c>
      <c r="U49" s="314">
        <v>11.5</v>
      </c>
      <c r="V49" s="310">
        <v>32.480000000000004</v>
      </c>
      <c r="W49" s="311">
        <v>9.75</v>
      </c>
      <c r="X49" s="310">
        <v>182.10000000000002</v>
      </c>
      <c r="Y49" s="312">
        <f t="shared" si="19"/>
        <v>235.83000000000004</v>
      </c>
      <c r="Z49" s="316">
        <f t="shared" si="20"/>
        <v>0.3348386549633209</v>
      </c>
    </row>
    <row r="50" spans="1:26" ht="18.75" customHeight="1">
      <c r="A50" s="357" t="s">
        <v>426</v>
      </c>
      <c r="B50" s="358" t="s">
        <v>426</v>
      </c>
      <c r="C50" s="309">
        <v>4.995</v>
      </c>
      <c r="D50" s="310">
        <v>11.675</v>
      </c>
      <c r="E50" s="311">
        <v>6.202</v>
      </c>
      <c r="F50" s="310">
        <v>4.390000000000001</v>
      </c>
      <c r="G50" s="312">
        <f t="shared" si="15"/>
        <v>27.262</v>
      </c>
      <c r="H50" s="313">
        <f t="shared" si="1"/>
        <v>0.00095469870259451</v>
      </c>
      <c r="I50" s="314">
        <v>79.273</v>
      </c>
      <c r="J50" s="310">
        <v>85.71900000000001</v>
      </c>
      <c r="K50" s="311">
        <v>8.539</v>
      </c>
      <c r="L50" s="310">
        <v>7.263999999999998</v>
      </c>
      <c r="M50" s="312">
        <f t="shared" si="16"/>
        <v>180.79500000000002</v>
      </c>
      <c r="N50" s="315">
        <f t="shared" si="17"/>
        <v>-0.8492104317044167</v>
      </c>
      <c r="O50" s="309">
        <v>170.714</v>
      </c>
      <c r="P50" s="310">
        <v>241.55100000000002</v>
      </c>
      <c r="Q50" s="311">
        <v>25.778000000000002</v>
      </c>
      <c r="R50" s="310">
        <v>22.360000000000003</v>
      </c>
      <c r="S50" s="312">
        <f t="shared" si="18"/>
        <v>460.403</v>
      </c>
      <c r="T50" s="313">
        <f t="shared" si="5"/>
        <v>0.002738742295880082</v>
      </c>
      <c r="U50" s="314">
        <v>702.007</v>
      </c>
      <c r="V50" s="310">
        <v>779.7139999999999</v>
      </c>
      <c r="W50" s="311">
        <v>39.88900000000001</v>
      </c>
      <c r="X50" s="310">
        <v>34.26800000000001</v>
      </c>
      <c r="Y50" s="312">
        <f t="shared" si="19"/>
        <v>1555.8780000000002</v>
      </c>
      <c r="Z50" s="316">
        <f t="shared" si="20"/>
        <v>-0.7040879811913274</v>
      </c>
    </row>
    <row r="51" spans="1:26" ht="18.75" customHeight="1">
      <c r="A51" s="357" t="s">
        <v>469</v>
      </c>
      <c r="B51" s="358" t="s">
        <v>470</v>
      </c>
      <c r="C51" s="309">
        <v>0.5950000000000001</v>
      </c>
      <c r="D51" s="310">
        <v>8.608</v>
      </c>
      <c r="E51" s="311">
        <v>7.358</v>
      </c>
      <c r="F51" s="310">
        <v>8.538</v>
      </c>
      <c r="G51" s="312">
        <f t="shared" si="15"/>
        <v>25.099</v>
      </c>
      <c r="H51" s="313">
        <f t="shared" si="1"/>
        <v>0.0008789517546922312</v>
      </c>
      <c r="I51" s="314">
        <v>0</v>
      </c>
      <c r="J51" s="310">
        <v>8.42</v>
      </c>
      <c r="K51" s="311">
        <v>0.6930000000000001</v>
      </c>
      <c r="L51" s="310">
        <v>0.537</v>
      </c>
      <c r="M51" s="312">
        <f t="shared" si="16"/>
        <v>9.65</v>
      </c>
      <c r="N51" s="315">
        <f t="shared" si="17"/>
        <v>1.6009326424870465</v>
      </c>
      <c r="O51" s="309">
        <v>0.9550000000000001</v>
      </c>
      <c r="P51" s="310">
        <v>43.822</v>
      </c>
      <c r="Q51" s="311">
        <v>13.165000000000001</v>
      </c>
      <c r="R51" s="310">
        <v>13.278</v>
      </c>
      <c r="S51" s="312">
        <f t="shared" si="18"/>
        <v>71.22</v>
      </c>
      <c r="T51" s="313">
        <f t="shared" si="5"/>
        <v>0.00042365759196308323</v>
      </c>
      <c r="U51" s="314">
        <v>8.354000000000001</v>
      </c>
      <c r="V51" s="310">
        <v>65.463</v>
      </c>
      <c r="W51" s="311">
        <v>23.764</v>
      </c>
      <c r="X51" s="310">
        <v>25.971999999999994</v>
      </c>
      <c r="Y51" s="312">
        <f t="shared" si="19"/>
        <v>123.55299999999998</v>
      </c>
      <c r="Z51" s="316">
        <f t="shared" si="20"/>
        <v>-0.42356721407007514</v>
      </c>
    </row>
    <row r="52" spans="1:26" ht="18.75" customHeight="1">
      <c r="A52" s="357" t="s">
        <v>508</v>
      </c>
      <c r="B52" s="358" t="s">
        <v>509</v>
      </c>
      <c r="C52" s="309">
        <v>0</v>
      </c>
      <c r="D52" s="310">
        <v>0</v>
      </c>
      <c r="E52" s="311">
        <v>8.468</v>
      </c>
      <c r="F52" s="310">
        <v>14.3</v>
      </c>
      <c r="G52" s="312">
        <f t="shared" si="15"/>
        <v>22.768</v>
      </c>
      <c r="H52" s="313">
        <f t="shared" si="1"/>
        <v>0.000797321548700455</v>
      </c>
      <c r="I52" s="314"/>
      <c r="J52" s="310"/>
      <c r="K52" s="311"/>
      <c r="L52" s="310"/>
      <c r="M52" s="312">
        <f t="shared" si="16"/>
        <v>0</v>
      </c>
      <c r="N52" s="315" t="str">
        <f t="shared" si="17"/>
        <v>         /0</v>
      </c>
      <c r="O52" s="309"/>
      <c r="P52" s="310"/>
      <c r="Q52" s="311">
        <v>9.618</v>
      </c>
      <c r="R52" s="310">
        <v>15.35</v>
      </c>
      <c r="S52" s="312">
        <f t="shared" si="18"/>
        <v>24.968</v>
      </c>
      <c r="T52" s="313">
        <f t="shared" si="5"/>
        <v>0.0001485240488084002</v>
      </c>
      <c r="U52" s="314"/>
      <c r="V52" s="310"/>
      <c r="W52" s="311">
        <v>0.9400000000000001</v>
      </c>
      <c r="X52" s="310">
        <v>0.6</v>
      </c>
      <c r="Y52" s="312">
        <f t="shared" si="19"/>
        <v>1.54</v>
      </c>
      <c r="Z52" s="316" t="str">
        <f t="shared" si="20"/>
        <v>  *  </v>
      </c>
    </row>
    <row r="53" spans="1:26" ht="18.75" customHeight="1">
      <c r="A53" s="357" t="s">
        <v>510</v>
      </c>
      <c r="B53" s="358" t="s">
        <v>510</v>
      </c>
      <c r="C53" s="309">
        <v>7.069</v>
      </c>
      <c r="D53" s="310">
        <v>9.627</v>
      </c>
      <c r="E53" s="311">
        <v>2.05</v>
      </c>
      <c r="F53" s="310">
        <v>1.715</v>
      </c>
      <c r="G53" s="312">
        <f t="shared" si="15"/>
        <v>20.461000000000002</v>
      </c>
      <c r="H53" s="313">
        <f t="shared" si="1"/>
        <v>0.0007165318081500357</v>
      </c>
      <c r="I53" s="314">
        <v>8.517</v>
      </c>
      <c r="J53" s="310">
        <v>7.808</v>
      </c>
      <c r="K53" s="311"/>
      <c r="L53" s="310">
        <v>0.1</v>
      </c>
      <c r="M53" s="312">
        <f t="shared" si="16"/>
        <v>16.425</v>
      </c>
      <c r="N53" s="315">
        <f t="shared" si="17"/>
        <v>0.24572298325722985</v>
      </c>
      <c r="O53" s="309">
        <v>73.44099999999999</v>
      </c>
      <c r="P53" s="310">
        <v>62.21500000000001</v>
      </c>
      <c r="Q53" s="311">
        <v>31.721</v>
      </c>
      <c r="R53" s="310">
        <v>15.93</v>
      </c>
      <c r="S53" s="312">
        <f t="shared" si="18"/>
        <v>183.30700000000002</v>
      </c>
      <c r="T53" s="313">
        <f t="shared" si="5"/>
        <v>0.001090415644621973</v>
      </c>
      <c r="U53" s="314">
        <v>83.514</v>
      </c>
      <c r="V53" s="310">
        <v>67.00000000000001</v>
      </c>
      <c r="W53" s="311">
        <v>8.57</v>
      </c>
      <c r="X53" s="310">
        <v>1.3450000000000002</v>
      </c>
      <c r="Y53" s="312">
        <f t="shared" si="19"/>
        <v>160.429</v>
      </c>
      <c r="Z53" s="316">
        <f t="shared" si="20"/>
        <v>0.14260513996845958</v>
      </c>
    </row>
    <row r="54" spans="1:26" ht="18.75" customHeight="1">
      <c r="A54" s="357" t="s">
        <v>427</v>
      </c>
      <c r="B54" s="358" t="s">
        <v>428</v>
      </c>
      <c r="C54" s="309">
        <v>6.404</v>
      </c>
      <c r="D54" s="310">
        <v>12.754</v>
      </c>
      <c r="E54" s="311">
        <v>0.19</v>
      </c>
      <c r="F54" s="310">
        <v>0.99</v>
      </c>
      <c r="G54" s="312">
        <f t="shared" si="15"/>
        <v>20.338</v>
      </c>
      <c r="H54" s="313">
        <f t="shared" si="1"/>
        <v>0.0007122244227630822</v>
      </c>
      <c r="I54" s="314">
        <v>9.664</v>
      </c>
      <c r="J54" s="310">
        <v>20.392</v>
      </c>
      <c r="K54" s="311">
        <v>0.922</v>
      </c>
      <c r="L54" s="310">
        <v>0.987</v>
      </c>
      <c r="M54" s="312">
        <f t="shared" si="16"/>
        <v>31.964999999999996</v>
      </c>
      <c r="N54" s="315">
        <f t="shared" si="17"/>
        <v>-0.36374159236665093</v>
      </c>
      <c r="O54" s="309">
        <v>34.327</v>
      </c>
      <c r="P54" s="310">
        <v>82.712</v>
      </c>
      <c r="Q54" s="311">
        <v>2.992</v>
      </c>
      <c r="R54" s="310">
        <v>7.859000000000001</v>
      </c>
      <c r="S54" s="312">
        <f t="shared" si="18"/>
        <v>127.89</v>
      </c>
      <c r="T54" s="313">
        <f t="shared" si="5"/>
        <v>0.0007607634012378365</v>
      </c>
      <c r="U54" s="314">
        <v>52.487</v>
      </c>
      <c r="V54" s="310">
        <v>85.951</v>
      </c>
      <c r="W54" s="311">
        <v>9.793999999999999</v>
      </c>
      <c r="X54" s="310">
        <v>10.2</v>
      </c>
      <c r="Y54" s="312">
        <f t="shared" si="19"/>
        <v>158.432</v>
      </c>
      <c r="Z54" s="316">
        <f t="shared" si="20"/>
        <v>-0.1927767117753988</v>
      </c>
    </row>
    <row r="55" spans="1:26" ht="18.75" customHeight="1" thickBot="1">
      <c r="A55" s="359" t="s">
        <v>50</v>
      </c>
      <c r="B55" s="360" t="s">
        <v>50</v>
      </c>
      <c r="C55" s="361">
        <v>55.661000000000016</v>
      </c>
      <c r="D55" s="362">
        <v>86.391</v>
      </c>
      <c r="E55" s="363">
        <v>91.81299999999999</v>
      </c>
      <c r="F55" s="362">
        <v>132.83499999999998</v>
      </c>
      <c r="G55" s="364">
        <f t="shared" si="15"/>
        <v>366.7</v>
      </c>
      <c r="H55" s="365">
        <f t="shared" si="1"/>
        <v>0.012841611556063635</v>
      </c>
      <c r="I55" s="366">
        <v>125.04899999999998</v>
      </c>
      <c r="J55" s="362">
        <v>274.16900000000004</v>
      </c>
      <c r="K55" s="363">
        <v>69.80599999999997</v>
      </c>
      <c r="L55" s="362">
        <v>115.349</v>
      </c>
      <c r="M55" s="364">
        <f t="shared" si="16"/>
        <v>584.373</v>
      </c>
      <c r="N55" s="367" t="s">
        <v>45</v>
      </c>
      <c r="O55" s="361">
        <v>427.11600000000004</v>
      </c>
      <c r="P55" s="362">
        <v>784.156</v>
      </c>
      <c r="Q55" s="363">
        <v>427.80399999999986</v>
      </c>
      <c r="R55" s="362">
        <v>674.225</v>
      </c>
      <c r="S55" s="364">
        <f t="shared" si="18"/>
        <v>2313.301</v>
      </c>
      <c r="T55" s="365">
        <f t="shared" si="5"/>
        <v>0.01376084710960113</v>
      </c>
      <c r="U55" s="366">
        <v>473.8769999999999</v>
      </c>
      <c r="V55" s="362">
        <v>928.534</v>
      </c>
      <c r="W55" s="363">
        <v>503.70099999999996</v>
      </c>
      <c r="X55" s="362">
        <v>923.4419999999996</v>
      </c>
      <c r="Y55" s="364">
        <f t="shared" si="19"/>
        <v>2829.553999999999</v>
      </c>
      <c r="Z55" s="368">
        <f t="shared" si="20"/>
        <v>-0.18245030842316468</v>
      </c>
    </row>
    <row r="56" spans="1:2" ht="9" customHeight="1" thickTop="1">
      <c r="A56" s="87"/>
      <c r="B56" s="87"/>
    </row>
    <row r="57" spans="1:2" ht="15">
      <c r="A57" s="87" t="s">
        <v>136</v>
      </c>
      <c r="B57" s="87"/>
    </row>
    <row r="58" spans="1:3" ht="14.25">
      <c r="A58" s="199" t="s">
        <v>119</v>
      </c>
      <c r="B58" s="200"/>
      <c r="C58" s="200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56:Z65536 N56:N65536 Z3 N3 N5:N8 Z5:Z8">
    <cfRule type="cellIs" priority="3" dxfId="95" operator="lessThan" stopIfTrue="1">
      <formula>0</formula>
    </cfRule>
  </conditionalFormatting>
  <conditionalFormatting sqref="Z9:Z55 N9:N55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H6:H8">
    <cfRule type="cellIs" priority="2" dxfId="95" operator="lessThan" stopIfTrue="1">
      <formula>0</formula>
    </cfRule>
  </conditionalFormatting>
  <conditionalFormatting sqref="T6:T8">
    <cfRule type="cellIs" priority="1" dxfId="95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B16" sqref="B16"/>
    </sheetView>
  </sheetViews>
  <sheetFormatPr defaultColWidth="8.00390625" defaultRowHeight="15"/>
  <cols>
    <col min="1" max="1" width="25.421875" style="86" customWidth="1"/>
    <col min="2" max="2" width="38.140625" style="86" customWidth="1"/>
    <col min="3" max="3" width="11.00390625" style="86" customWidth="1"/>
    <col min="4" max="4" width="12.421875" style="86" bestFit="1" customWidth="1"/>
    <col min="5" max="5" width="10.421875" style="86" customWidth="1"/>
    <col min="6" max="6" width="12.28125" style="86" customWidth="1"/>
    <col min="7" max="7" width="13.421875" style="86" customWidth="1"/>
    <col min="8" max="8" width="10.7109375" style="86" customWidth="1"/>
    <col min="9" max="10" width="11.57421875" style="86" bestFit="1" customWidth="1"/>
    <col min="11" max="11" width="9.00390625" style="86" bestFit="1" customWidth="1"/>
    <col min="12" max="12" width="12.7109375" style="86" customWidth="1"/>
    <col min="13" max="13" width="11.57421875" style="86" bestFit="1" customWidth="1"/>
    <col min="14" max="14" width="9.421875" style="86" customWidth="1"/>
    <col min="15" max="15" width="11.57421875" style="86" bestFit="1" customWidth="1"/>
    <col min="16" max="16" width="12.421875" style="86" bestFit="1" customWidth="1"/>
    <col min="17" max="17" width="9.421875" style="86" customWidth="1"/>
    <col min="18" max="18" width="12.28125" style="86" customWidth="1"/>
    <col min="19" max="19" width="11.8515625" style="86" customWidth="1"/>
    <col min="20" max="20" width="10.140625" style="86" customWidth="1"/>
    <col min="21" max="22" width="11.57421875" style="86" bestFit="1" customWidth="1"/>
    <col min="23" max="23" width="10.28125" style="86" customWidth="1"/>
    <col min="24" max="24" width="11.28125" style="86" customWidth="1"/>
    <col min="25" max="25" width="11.57421875" style="86" bestFit="1" customWidth="1"/>
    <col min="26" max="26" width="9.8515625" style="86" bestFit="1" customWidth="1"/>
    <col min="27" max="16384" width="8.00390625" style="86" customWidth="1"/>
  </cols>
  <sheetData>
    <row r="1" spans="1:2" ht="21" thickBot="1">
      <c r="A1" s="249" t="s">
        <v>26</v>
      </c>
      <c r="B1" s="248"/>
    </row>
    <row r="2" spans="24:27" ht="18">
      <c r="X2" s="253"/>
      <c r="Y2" s="254"/>
      <c r="Z2" s="254"/>
      <c r="AA2" s="253"/>
    </row>
    <row r="3" spans="1:27" ht="18">
      <c r="A3" s="199" t="s">
        <v>117</v>
      </c>
      <c r="B3" s="200"/>
      <c r="C3" s="200"/>
      <c r="X3" s="253"/>
      <c r="Y3" s="254"/>
      <c r="Z3" s="254"/>
      <c r="AA3" s="253"/>
    </row>
    <row r="4" ht="5.25" customHeight="1" thickBot="1"/>
    <row r="5" spans="1:26" ht="24.75" customHeight="1" thickTop="1">
      <c r="A5" s="520" t="s">
        <v>120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2"/>
    </row>
    <row r="6" spans="1:26" ht="21" customHeight="1" thickBot="1">
      <c r="A6" s="534" t="s">
        <v>42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6"/>
    </row>
    <row r="7" spans="1:26" s="105" customFormat="1" ht="19.5" customHeight="1" thickBot="1" thickTop="1">
      <c r="A7" s="605" t="s">
        <v>115</v>
      </c>
      <c r="B7" s="605" t="s">
        <v>116</v>
      </c>
      <c r="C7" s="538" t="s">
        <v>34</v>
      </c>
      <c r="D7" s="539"/>
      <c r="E7" s="539"/>
      <c r="F7" s="539"/>
      <c r="G7" s="539"/>
      <c r="H7" s="539"/>
      <c r="I7" s="539"/>
      <c r="J7" s="539"/>
      <c r="K7" s="540"/>
      <c r="L7" s="540"/>
      <c r="M7" s="540"/>
      <c r="N7" s="541"/>
      <c r="O7" s="542" t="s">
        <v>33</v>
      </c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41"/>
    </row>
    <row r="8" spans="1:26" s="104" customFormat="1" ht="26.25" customHeight="1" thickBot="1">
      <c r="A8" s="606"/>
      <c r="B8" s="606"/>
      <c r="C8" s="611" t="s">
        <v>153</v>
      </c>
      <c r="D8" s="612"/>
      <c r="E8" s="612"/>
      <c r="F8" s="612"/>
      <c r="G8" s="613"/>
      <c r="H8" s="527" t="s">
        <v>32</v>
      </c>
      <c r="I8" s="611" t="s">
        <v>154</v>
      </c>
      <c r="J8" s="612"/>
      <c r="K8" s="612"/>
      <c r="L8" s="612"/>
      <c r="M8" s="613"/>
      <c r="N8" s="527" t="s">
        <v>31</v>
      </c>
      <c r="O8" s="614" t="s">
        <v>155</v>
      </c>
      <c r="P8" s="612"/>
      <c r="Q8" s="612"/>
      <c r="R8" s="612"/>
      <c r="S8" s="613"/>
      <c r="T8" s="527" t="s">
        <v>32</v>
      </c>
      <c r="U8" s="614" t="s">
        <v>156</v>
      </c>
      <c r="V8" s="612"/>
      <c r="W8" s="612"/>
      <c r="X8" s="612"/>
      <c r="Y8" s="613"/>
      <c r="Z8" s="527" t="s">
        <v>31</v>
      </c>
    </row>
    <row r="9" spans="1:26" s="99" customFormat="1" ht="26.25" customHeight="1">
      <c r="A9" s="607"/>
      <c r="B9" s="607"/>
      <c r="C9" s="510" t="s">
        <v>20</v>
      </c>
      <c r="D9" s="511"/>
      <c r="E9" s="512" t="s">
        <v>19</v>
      </c>
      <c r="F9" s="513"/>
      <c r="G9" s="514" t="s">
        <v>15</v>
      </c>
      <c r="H9" s="528"/>
      <c r="I9" s="510" t="s">
        <v>20</v>
      </c>
      <c r="J9" s="511"/>
      <c r="K9" s="512" t="s">
        <v>19</v>
      </c>
      <c r="L9" s="513"/>
      <c r="M9" s="514" t="s">
        <v>15</v>
      </c>
      <c r="N9" s="528"/>
      <c r="O9" s="511" t="s">
        <v>20</v>
      </c>
      <c r="P9" s="511"/>
      <c r="Q9" s="516" t="s">
        <v>19</v>
      </c>
      <c r="R9" s="511"/>
      <c r="S9" s="514" t="s">
        <v>15</v>
      </c>
      <c r="T9" s="528"/>
      <c r="U9" s="517" t="s">
        <v>20</v>
      </c>
      <c r="V9" s="513"/>
      <c r="W9" s="512" t="s">
        <v>19</v>
      </c>
      <c r="X9" s="533"/>
      <c r="Y9" s="514" t="s">
        <v>15</v>
      </c>
      <c r="Z9" s="528"/>
    </row>
    <row r="10" spans="1:26" s="99" customFormat="1" ht="31.5" thickBot="1">
      <c r="A10" s="608"/>
      <c r="B10" s="608"/>
      <c r="C10" s="102" t="s">
        <v>17</v>
      </c>
      <c r="D10" s="100" t="s">
        <v>16</v>
      </c>
      <c r="E10" s="101" t="s">
        <v>17</v>
      </c>
      <c r="F10" s="100" t="s">
        <v>16</v>
      </c>
      <c r="G10" s="515"/>
      <c r="H10" s="529"/>
      <c r="I10" s="102" t="s">
        <v>17</v>
      </c>
      <c r="J10" s="100" t="s">
        <v>16</v>
      </c>
      <c r="K10" s="101" t="s">
        <v>17</v>
      </c>
      <c r="L10" s="100" t="s">
        <v>16</v>
      </c>
      <c r="M10" s="515"/>
      <c r="N10" s="529"/>
      <c r="O10" s="103" t="s">
        <v>17</v>
      </c>
      <c r="P10" s="100" t="s">
        <v>16</v>
      </c>
      <c r="Q10" s="101" t="s">
        <v>17</v>
      </c>
      <c r="R10" s="100" t="s">
        <v>16</v>
      </c>
      <c r="S10" s="515"/>
      <c r="T10" s="529"/>
      <c r="U10" s="102" t="s">
        <v>17</v>
      </c>
      <c r="V10" s="100" t="s">
        <v>16</v>
      </c>
      <c r="W10" s="101" t="s">
        <v>17</v>
      </c>
      <c r="X10" s="100" t="s">
        <v>16</v>
      </c>
      <c r="Y10" s="515"/>
      <c r="Z10" s="529"/>
    </row>
    <row r="11" spans="1:26" s="643" customFormat="1" ht="18" customHeight="1" thickBot="1" thickTop="1">
      <c r="A11" s="645" t="s">
        <v>22</v>
      </c>
      <c r="B11" s="646"/>
      <c r="C11" s="647">
        <f>SUM(C12:C22)</f>
        <v>531637</v>
      </c>
      <c r="D11" s="648">
        <f>SUM(D12:D22)</f>
        <v>496308</v>
      </c>
      <c r="E11" s="649">
        <f>SUM(E12:E22)</f>
        <v>2155</v>
      </c>
      <c r="F11" s="648">
        <f>SUM(F12:F22)</f>
        <v>1720</v>
      </c>
      <c r="G11" s="650">
        <f aca="true" t="shared" si="0" ref="G11:G19">SUM(C11:F11)</f>
        <v>1031820</v>
      </c>
      <c r="H11" s="651">
        <f aca="true" t="shared" si="1" ref="H11:H22">G11/$G$11</f>
        <v>1</v>
      </c>
      <c r="I11" s="652">
        <f>SUM(I12:I22)</f>
        <v>521882</v>
      </c>
      <c r="J11" s="648">
        <f>SUM(J12:J22)</f>
        <v>488339</v>
      </c>
      <c r="K11" s="649">
        <f>SUM(K12:K22)</f>
        <v>820</v>
      </c>
      <c r="L11" s="648">
        <f>SUM(L12:L22)</f>
        <v>647</v>
      </c>
      <c r="M11" s="650">
        <f aca="true" t="shared" si="2" ref="M11:M22">SUM(I11:L11)</f>
        <v>1011688</v>
      </c>
      <c r="N11" s="653">
        <f aca="true" t="shared" si="3" ref="N11:N19">IF(ISERROR(G11/M11-1),"         /0",(G11/M11-1))</f>
        <v>0.019899415630115103</v>
      </c>
      <c r="O11" s="654">
        <f>SUM(O12:O22)</f>
        <v>3005543</v>
      </c>
      <c r="P11" s="648">
        <f>SUM(P12:P22)</f>
        <v>2874699</v>
      </c>
      <c r="Q11" s="649">
        <f>SUM(Q12:Q22)</f>
        <v>7946</v>
      </c>
      <c r="R11" s="648">
        <f>SUM(R12:R22)</f>
        <v>8005</v>
      </c>
      <c r="S11" s="650">
        <f aca="true" t="shared" si="4" ref="S11:S19">SUM(O11:R11)</f>
        <v>5896193</v>
      </c>
      <c r="T11" s="651">
        <f aca="true" t="shared" si="5" ref="T11:T22">S11/$S$11</f>
        <v>1</v>
      </c>
      <c r="U11" s="652">
        <f>SUM(U12:U22)</f>
        <v>2880766</v>
      </c>
      <c r="V11" s="648">
        <f>SUM(V12:V22)</f>
        <v>2691844</v>
      </c>
      <c r="W11" s="649">
        <f>SUM(W12:W22)</f>
        <v>15186</v>
      </c>
      <c r="X11" s="648">
        <f>SUM(X12:X22)</f>
        <v>10512</v>
      </c>
      <c r="Y11" s="650">
        <f aca="true" t="shared" si="6" ref="Y11:Y19">SUM(U11:X11)</f>
        <v>5598308</v>
      </c>
      <c r="Z11" s="655">
        <f>IF(ISERROR(S11/Y11-1),"         /0",(S11/Y11-1))</f>
        <v>0.053209826969148555</v>
      </c>
    </row>
    <row r="12" spans="1:26" ht="21" customHeight="1" thickTop="1">
      <c r="A12" s="347" t="s">
        <v>396</v>
      </c>
      <c r="B12" s="348" t="s">
        <v>397</v>
      </c>
      <c r="C12" s="349">
        <v>353092</v>
      </c>
      <c r="D12" s="350">
        <v>329472</v>
      </c>
      <c r="E12" s="351">
        <v>1714</v>
      </c>
      <c r="F12" s="350">
        <v>1261</v>
      </c>
      <c r="G12" s="352">
        <f t="shared" si="0"/>
        <v>685539</v>
      </c>
      <c r="H12" s="353">
        <f t="shared" si="1"/>
        <v>0.6643978600918765</v>
      </c>
      <c r="I12" s="354">
        <v>328585</v>
      </c>
      <c r="J12" s="350">
        <v>308495</v>
      </c>
      <c r="K12" s="351">
        <v>771</v>
      </c>
      <c r="L12" s="350">
        <v>615</v>
      </c>
      <c r="M12" s="352">
        <f t="shared" si="2"/>
        <v>638466</v>
      </c>
      <c r="N12" s="355">
        <f t="shared" si="3"/>
        <v>0.07372827997105569</v>
      </c>
      <c r="O12" s="349">
        <v>1935319</v>
      </c>
      <c r="P12" s="350">
        <v>1903974</v>
      </c>
      <c r="Q12" s="351">
        <v>5553</v>
      </c>
      <c r="R12" s="350">
        <v>5364</v>
      </c>
      <c r="S12" s="352">
        <f t="shared" si="4"/>
        <v>3850210</v>
      </c>
      <c r="T12" s="353">
        <f t="shared" si="5"/>
        <v>0.6529993166777275</v>
      </c>
      <c r="U12" s="354">
        <v>1849046</v>
      </c>
      <c r="V12" s="350">
        <v>1768879</v>
      </c>
      <c r="W12" s="351">
        <v>5839</v>
      </c>
      <c r="X12" s="350">
        <v>6193</v>
      </c>
      <c r="Y12" s="352">
        <f t="shared" si="6"/>
        <v>3629957</v>
      </c>
      <c r="Z12" s="356">
        <f aca="true" t="shared" si="7" ref="Z12:Z19">IF(ISERROR(S12/Y12-1),"         /0",IF(S12/Y12&gt;5,"  *  ",(S12/Y12-1)))</f>
        <v>0.060676476332915286</v>
      </c>
    </row>
    <row r="13" spans="1:26" ht="21" customHeight="1">
      <c r="A13" s="357" t="s">
        <v>398</v>
      </c>
      <c r="B13" s="358" t="s">
        <v>399</v>
      </c>
      <c r="C13" s="309">
        <v>72077</v>
      </c>
      <c r="D13" s="310">
        <v>66994</v>
      </c>
      <c r="E13" s="311">
        <v>328</v>
      </c>
      <c r="F13" s="310">
        <v>234</v>
      </c>
      <c r="G13" s="312">
        <f t="shared" si="0"/>
        <v>139633</v>
      </c>
      <c r="H13" s="313">
        <f t="shared" si="1"/>
        <v>0.1353268981023822</v>
      </c>
      <c r="I13" s="314">
        <v>77384</v>
      </c>
      <c r="J13" s="310">
        <v>72919</v>
      </c>
      <c r="K13" s="311">
        <v>4</v>
      </c>
      <c r="L13" s="310">
        <v>4</v>
      </c>
      <c r="M13" s="312">
        <f t="shared" si="2"/>
        <v>150311</v>
      </c>
      <c r="N13" s="315">
        <f t="shared" si="3"/>
        <v>-0.07103937835554286</v>
      </c>
      <c r="O13" s="309">
        <v>388278</v>
      </c>
      <c r="P13" s="310">
        <v>361297</v>
      </c>
      <c r="Q13" s="311">
        <v>746</v>
      </c>
      <c r="R13" s="310">
        <v>719</v>
      </c>
      <c r="S13" s="312">
        <f t="shared" si="4"/>
        <v>751040</v>
      </c>
      <c r="T13" s="313">
        <f t="shared" si="5"/>
        <v>0.1273771058715344</v>
      </c>
      <c r="U13" s="314">
        <v>383475</v>
      </c>
      <c r="V13" s="310">
        <v>357251</v>
      </c>
      <c r="W13" s="311">
        <v>1630</v>
      </c>
      <c r="X13" s="310">
        <v>1056</v>
      </c>
      <c r="Y13" s="312">
        <f t="shared" si="6"/>
        <v>743412</v>
      </c>
      <c r="Z13" s="316">
        <f t="shared" si="7"/>
        <v>0.010260797512012143</v>
      </c>
    </row>
    <row r="14" spans="1:26" ht="21" customHeight="1">
      <c r="A14" s="357" t="s">
        <v>400</v>
      </c>
      <c r="B14" s="358" t="s">
        <v>401</v>
      </c>
      <c r="C14" s="309">
        <v>38375</v>
      </c>
      <c r="D14" s="310">
        <v>36990</v>
      </c>
      <c r="E14" s="311">
        <v>0</v>
      </c>
      <c r="F14" s="310">
        <v>124</v>
      </c>
      <c r="G14" s="312">
        <f t="shared" si="0"/>
        <v>75489</v>
      </c>
      <c r="H14" s="313">
        <f t="shared" si="1"/>
        <v>0.07316101645635867</v>
      </c>
      <c r="I14" s="314">
        <v>42499</v>
      </c>
      <c r="J14" s="310">
        <v>41125</v>
      </c>
      <c r="K14" s="311">
        <v>0</v>
      </c>
      <c r="L14" s="310"/>
      <c r="M14" s="312">
        <f t="shared" si="2"/>
        <v>83624</v>
      </c>
      <c r="N14" s="315">
        <f t="shared" si="3"/>
        <v>-0.09728068497082176</v>
      </c>
      <c r="O14" s="309">
        <v>249709</v>
      </c>
      <c r="P14" s="310">
        <v>219903</v>
      </c>
      <c r="Q14" s="311">
        <v>210</v>
      </c>
      <c r="R14" s="310">
        <v>637</v>
      </c>
      <c r="S14" s="312">
        <f t="shared" si="4"/>
        <v>470459</v>
      </c>
      <c r="T14" s="313">
        <f t="shared" si="5"/>
        <v>0.07979029858758016</v>
      </c>
      <c r="U14" s="314">
        <v>242231</v>
      </c>
      <c r="V14" s="310">
        <v>203201</v>
      </c>
      <c r="W14" s="311">
        <v>534</v>
      </c>
      <c r="X14" s="310">
        <v>544</v>
      </c>
      <c r="Y14" s="312">
        <f t="shared" si="6"/>
        <v>446510</v>
      </c>
      <c r="Z14" s="316">
        <f t="shared" si="7"/>
        <v>0.05363597679783205</v>
      </c>
    </row>
    <row r="15" spans="1:26" ht="21" customHeight="1">
      <c r="A15" s="357" t="s">
        <v>402</v>
      </c>
      <c r="B15" s="358" t="s">
        <v>511</v>
      </c>
      <c r="C15" s="309">
        <v>28746</v>
      </c>
      <c r="D15" s="310">
        <v>26523</v>
      </c>
      <c r="E15" s="311">
        <v>19</v>
      </c>
      <c r="F15" s="310">
        <v>38</v>
      </c>
      <c r="G15" s="312">
        <f>SUM(C15:F15)</f>
        <v>55326</v>
      </c>
      <c r="H15" s="313">
        <f t="shared" si="1"/>
        <v>0.05361981741001338</v>
      </c>
      <c r="I15" s="314">
        <v>29128</v>
      </c>
      <c r="J15" s="310">
        <v>25669</v>
      </c>
      <c r="K15" s="311">
        <v>3</v>
      </c>
      <c r="L15" s="310">
        <v>1</v>
      </c>
      <c r="M15" s="312">
        <f>SUM(I15:L15)</f>
        <v>54801</v>
      </c>
      <c r="N15" s="315">
        <f>IF(ISERROR(G15/M15-1),"         /0",(G15/M15-1))</f>
        <v>0.009580117151146927</v>
      </c>
      <c r="O15" s="309">
        <v>188947</v>
      </c>
      <c r="P15" s="310">
        <v>176343</v>
      </c>
      <c r="Q15" s="311">
        <v>745</v>
      </c>
      <c r="R15" s="310">
        <v>798</v>
      </c>
      <c r="S15" s="312">
        <f>SUM(O15:R15)</f>
        <v>366833</v>
      </c>
      <c r="T15" s="313">
        <f t="shared" si="5"/>
        <v>0.06221522938614798</v>
      </c>
      <c r="U15" s="314">
        <v>171503</v>
      </c>
      <c r="V15" s="310">
        <v>157000</v>
      </c>
      <c r="W15" s="311">
        <v>2776</v>
      </c>
      <c r="X15" s="310">
        <v>217</v>
      </c>
      <c r="Y15" s="312">
        <f>SUM(U15:X15)</f>
        <v>331496</v>
      </c>
      <c r="Z15" s="316">
        <f>IF(ISERROR(S15/Y15-1),"         /0",IF(S15/Y15&gt;5,"  *  ",(S15/Y15-1)))</f>
        <v>0.10659857132514428</v>
      </c>
    </row>
    <row r="16" spans="1:26" ht="21" customHeight="1">
      <c r="A16" s="357" t="s">
        <v>404</v>
      </c>
      <c r="B16" s="358" t="s">
        <v>405</v>
      </c>
      <c r="C16" s="309">
        <v>13255</v>
      </c>
      <c r="D16" s="310">
        <v>12213</v>
      </c>
      <c r="E16" s="311">
        <v>1</v>
      </c>
      <c r="F16" s="310">
        <v>6</v>
      </c>
      <c r="G16" s="312">
        <f t="shared" si="0"/>
        <v>25475</v>
      </c>
      <c r="H16" s="313">
        <f t="shared" si="1"/>
        <v>0.024689383807253204</v>
      </c>
      <c r="I16" s="314">
        <v>14771</v>
      </c>
      <c r="J16" s="310">
        <v>13232</v>
      </c>
      <c r="K16" s="311">
        <v>31</v>
      </c>
      <c r="L16" s="310">
        <v>21</v>
      </c>
      <c r="M16" s="312">
        <f t="shared" si="2"/>
        <v>28055</v>
      </c>
      <c r="N16" s="315">
        <f t="shared" si="3"/>
        <v>-0.09196221707360541</v>
      </c>
      <c r="O16" s="309">
        <v>76901</v>
      </c>
      <c r="P16" s="310">
        <v>72318</v>
      </c>
      <c r="Q16" s="311">
        <v>99</v>
      </c>
      <c r="R16" s="310">
        <v>91</v>
      </c>
      <c r="S16" s="312">
        <f t="shared" si="4"/>
        <v>149409</v>
      </c>
      <c r="T16" s="313">
        <f t="shared" si="5"/>
        <v>0.02533991000633799</v>
      </c>
      <c r="U16" s="314">
        <v>76762</v>
      </c>
      <c r="V16" s="310">
        <v>71412</v>
      </c>
      <c r="W16" s="311">
        <v>316</v>
      </c>
      <c r="X16" s="310">
        <v>319</v>
      </c>
      <c r="Y16" s="312">
        <f t="shared" si="6"/>
        <v>148809</v>
      </c>
      <c r="Z16" s="316">
        <f t="shared" si="7"/>
        <v>0.004032014192689948</v>
      </c>
    </row>
    <row r="17" spans="1:26" ht="21" customHeight="1">
      <c r="A17" s="357" t="s">
        <v>412</v>
      </c>
      <c r="B17" s="358" t="s">
        <v>413</v>
      </c>
      <c r="C17" s="309">
        <v>8659</v>
      </c>
      <c r="D17" s="310">
        <v>8142</v>
      </c>
      <c r="E17" s="311">
        <v>79</v>
      </c>
      <c r="F17" s="310">
        <v>24</v>
      </c>
      <c r="G17" s="312">
        <f>SUM(C17:F17)</f>
        <v>16904</v>
      </c>
      <c r="H17" s="313">
        <f t="shared" si="1"/>
        <v>0.01638270240933496</v>
      </c>
      <c r="I17" s="314">
        <v>10092</v>
      </c>
      <c r="J17" s="310">
        <v>9143</v>
      </c>
      <c r="K17" s="311">
        <v>8</v>
      </c>
      <c r="L17" s="310">
        <v>0</v>
      </c>
      <c r="M17" s="312">
        <f t="shared" si="2"/>
        <v>19243</v>
      </c>
      <c r="N17" s="315">
        <f>IF(ISERROR(G17/M17-1),"         /0",(G17/M17-1))</f>
        <v>-0.12155069375876937</v>
      </c>
      <c r="O17" s="309">
        <v>57178</v>
      </c>
      <c r="P17" s="310">
        <v>45025</v>
      </c>
      <c r="Q17" s="311">
        <v>207</v>
      </c>
      <c r="R17" s="310">
        <v>165</v>
      </c>
      <c r="S17" s="312">
        <f>SUM(O17:R17)</f>
        <v>102575</v>
      </c>
      <c r="T17" s="313">
        <f t="shared" si="5"/>
        <v>0.01739681859125032</v>
      </c>
      <c r="U17" s="314">
        <v>56358</v>
      </c>
      <c r="V17" s="310">
        <v>43859</v>
      </c>
      <c r="W17" s="311">
        <v>118</v>
      </c>
      <c r="X17" s="310">
        <v>23</v>
      </c>
      <c r="Y17" s="312">
        <f>SUM(U17:X17)</f>
        <v>100358</v>
      </c>
      <c r="Z17" s="316">
        <f>IF(ISERROR(S17/Y17-1),"         /0",IF(S17/Y17&gt;5,"  *  ",(S17/Y17-1)))</f>
        <v>0.022090914525996874</v>
      </c>
    </row>
    <row r="18" spans="1:26" ht="21" customHeight="1">
      <c r="A18" s="357" t="s">
        <v>424</v>
      </c>
      <c r="B18" s="358" t="s">
        <v>425</v>
      </c>
      <c r="C18" s="309">
        <v>4538</v>
      </c>
      <c r="D18" s="310">
        <v>4694</v>
      </c>
      <c r="E18" s="311">
        <v>0</v>
      </c>
      <c r="F18" s="310">
        <v>1</v>
      </c>
      <c r="G18" s="312">
        <f t="shared" si="0"/>
        <v>9233</v>
      </c>
      <c r="H18" s="313">
        <f t="shared" si="1"/>
        <v>0.008948266170456087</v>
      </c>
      <c r="I18" s="314">
        <v>4164</v>
      </c>
      <c r="J18" s="310">
        <v>4191</v>
      </c>
      <c r="K18" s="311">
        <v>0</v>
      </c>
      <c r="L18" s="310"/>
      <c r="M18" s="312">
        <f t="shared" si="2"/>
        <v>8355</v>
      </c>
      <c r="N18" s="315">
        <f t="shared" si="3"/>
        <v>0.10508677438659486</v>
      </c>
      <c r="O18" s="309">
        <v>23273</v>
      </c>
      <c r="P18" s="310">
        <v>20279</v>
      </c>
      <c r="Q18" s="311">
        <v>1</v>
      </c>
      <c r="R18" s="310">
        <v>5</v>
      </c>
      <c r="S18" s="312">
        <f t="shared" si="4"/>
        <v>43558</v>
      </c>
      <c r="T18" s="313">
        <f t="shared" si="5"/>
        <v>0.007387478666319097</v>
      </c>
      <c r="U18" s="314">
        <v>21663</v>
      </c>
      <c r="V18" s="310">
        <v>19369</v>
      </c>
      <c r="W18" s="311">
        <v>9</v>
      </c>
      <c r="X18" s="310">
        <v>11</v>
      </c>
      <c r="Y18" s="312">
        <f t="shared" si="6"/>
        <v>41052</v>
      </c>
      <c r="Z18" s="316">
        <f t="shared" si="7"/>
        <v>0.061044528890187966</v>
      </c>
    </row>
    <row r="19" spans="1:26" ht="21" customHeight="1">
      <c r="A19" s="357" t="s">
        <v>410</v>
      </c>
      <c r="B19" s="358" t="s">
        <v>411</v>
      </c>
      <c r="C19" s="309">
        <v>4094</v>
      </c>
      <c r="D19" s="310">
        <v>3616</v>
      </c>
      <c r="E19" s="311">
        <v>0</v>
      </c>
      <c r="F19" s="310">
        <v>16</v>
      </c>
      <c r="G19" s="312">
        <f t="shared" si="0"/>
        <v>7726</v>
      </c>
      <c r="H19" s="313">
        <f t="shared" si="1"/>
        <v>0.0074877401097090575</v>
      </c>
      <c r="I19" s="314">
        <v>4757</v>
      </c>
      <c r="J19" s="310">
        <v>4248</v>
      </c>
      <c r="K19" s="311">
        <v>0</v>
      </c>
      <c r="L19" s="310"/>
      <c r="M19" s="312">
        <f t="shared" si="2"/>
        <v>9005</v>
      </c>
      <c r="N19" s="315">
        <f t="shared" si="3"/>
        <v>-0.14203220433092723</v>
      </c>
      <c r="O19" s="309">
        <v>22534</v>
      </c>
      <c r="P19" s="310">
        <v>19831</v>
      </c>
      <c r="Q19" s="311">
        <v>19</v>
      </c>
      <c r="R19" s="310">
        <v>38</v>
      </c>
      <c r="S19" s="312">
        <f t="shared" si="4"/>
        <v>42422</v>
      </c>
      <c r="T19" s="313">
        <f t="shared" si="5"/>
        <v>0.007194811974438421</v>
      </c>
      <c r="U19" s="314">
        <v>22036</v>
      </c>
      <c r="V19" s="310">
        <v>20018</v>
      </c>
      <c r="W19" s="311">
        <v>0</v>
      </c>
      <c r="X19" s="310">
        <v>13</v>
      </c>
      <c r="Y19" s="312">
        <f t="shared" si="6"/>
        <v>42067</v>
      </c>
      <c r="Z19" s="316">
        <f t="shared" si="7"/>
        <v>0.008438918867520906</v>
      </c>
    </row>
    <row r="20" spans="1:26" ht="21" customHeight="1">
      <c r="A20" s="357" t="s">
        <v>406</v>
      </c>
      <c r="B20" s="358" t="s">
        <v>407</v>
      </c>
      <c r="C20" s="309">
        <v>3221</v>
      </c>
      <c r="D20" s="310">
        <v>2905</v>
      </c>
      <c r="E20" s="311">
        <v>0</v>
      </c>
      <c r="F20" s="310">
        <v>1</v>
      </c>
      <c r="G20" s="312">
        <f>SUM(C20:F20)</f>
        <v>6127</v>
      </c>
      <c r="H20" s="313">
        <f t="shared" si="1"/>
        <v>0.005938051210482448</v>
      </c>
      <c r="I20" s="314">
        <v>4623</v>
      </c>
      <c r="J20" s="310">
        <v>4341</v>
      </c>
      <c r="K20" s="311"/>
      <c r="L20" s="310"/>
      <c r="M20" s="312">
        <f t="shared" si="2"/>
        <v>8964</v>
      </c>
      <c r="N20" s="315">
        <f>IF(ISERROR(G20/M20-1),"         /0",(G20/M20-1))</f>
        <v>-0.31648817492190984</v>
      </c>
      <c r="O20" s="309">
        <v>32661</v>
      </c>
      <c r="P20" s="310">
        <v>29038</v>
      </c>
      <c r="Q20" s="311">
        <v>219</v>
      </c>
      <c r="R20" s="310">
        <v>101</v>
      </c>
      <c r="S20" s="312">
        <f>SUM(O20:R20)</f>
        <v>62019</v>
      </c>
      <c r="T20" s="313">
        <f t="shared" si="5"/>
        <v>0.01051848201034125</v>
      </c>
      <c r="U20" s="314">
        <v>28935</v>
      </c>
      <c r="V20" s="310">
        <v>27047</v>
      </c>
      <c r="W20" s="311">
        <v>2244</v>
      </c>
      <c r="X20" s="310">
        <v>11</v>
      </c>
      <c r="Y20" s="312">
        <f>SUM(U20:X20)</f>
        <v>58237</v>
      </c>
      <c r="Z20" s="316">
        <f>IF(ISERROR(S20/Y20-1),"         /0",IF(S20/Y20&gt;5,"  *  ",(S20/Y20-1)))</f>
        <v>0.06494153201572894</v>
      </c>
    </row>
    <row r="21" spans="1:26" ht="21" customHeight="1">
      <c r="A21" s="357" t="s">
        <v>418</v>
      </c>
      <c r="B21" s="358" t="s">
        <v>419</v>
      </c>
      <c r="C21" s="309">
        <v>1762</v>
      </c>
      <c r="D21" s="310">
        <v>1373</v>
      </c>
      <c r="E21" s="311">
        <v>8</v>
      </c>
      <c r="F21" s="310">
        <v>4</v>
      </c>
      <c r="G21" s="312">
        <f>SUM(C21:F21)</f>
        <v>3147</v>
      </c>
      <c r="H21" s="313">
        <f t="shared" si="1"/>
        <v>0.003049950572774321</v>
      </c>
      <c r="I21" s="314">
        <v>2404</v>
      </c>
      <c r="J21" s="310">
        <v>1956</v>
      </c>
      <c r="K21" s="311"/>
      <c r="L21" s="310"/>
      <c r="M21" s="312">
        <f t="shared" si="2"/>
        <v>4360</v>
      </c>
      <c r="N21" s="315">
        <f>IF(ISERROR(G21/M21-1),"         /0",(G21/M21-1))</f>
        <v>-0.27821100917431196</v>
      </c>
      <c r="O21" s="309">
        <v>8858</v>
      </c>
      <c r="P21" s="310">
        <v>8244</v>
      </c>
      <c r="Q21" s="311">
        <v>18</v>
      </c>
      <c r="R21" s="310">
        <v>15</v>
      </c>
      <c r="S21" s="312">
        <f>SUM(O21:R21)</f>
        <v>17135</v>
      </c>
      <c r="T21" s="313">
        <f t="shared" si="5"/>
        <v>0.002906112469520587</v>
      </c>
      <c r="U21" s="314">
        <v>10660</v>
      </c>
      <c r="V21" s="310">
        <v>9392</v>
      </c>
      <c r="W21" s="311">
        <v>1654</v>
      </c>
      <c r="X21" s="310">
        <v>2013</v>
      </c>
      <c r="Y21" s="312">
        <f>SUM(U21:X21)</f>
        <v>23719</v>
      </c>
      <c r="Z21" s="316">
        <f>IF(ISERROR(S21/Y21-1),"         /0",IF(S21/Y21&gt;5,"  *  ",(S21/Y21-1)))</f>
        <v>-0.27758337198026894</v>
      </c>
    </row>
    <row r="22" spans="1:26" ht="21" customHeight="1" thickBot="1">
      <c r="A22" s="359" t="s">
        <v>50</v>
      </c>
      <c r="B22" s="360"/>
      <c r="C22" s="361">
        <v>3818</v>
      </c>
      <c r="D22" s="362">
        <v>3386</v>
      </c>
      <c r="E22" s="363">
        <v>6</v>
      </c>
      <c r="F22" s="362">
        <v>11</v>
      </c>
      <c r="G22" s="364">
        <f>SUM(C22:F22)</f>
        <v>7221</v>
      </c>
      <c r="H22" s="365">
        <f t="shared" si="1"/>
        <v>0.0069983136593591904</v>
      </c>
      <c r="I22" s="366">
        <v>3475</v>
      </c>
      <c r="J22" s="362">
        <v>3020</v>
      </c>
      <c r="K22" s="363">
        <v>3</v>
      </c>
      <c r="L22" s="362">
        <v>6</v>
      </c>
      <c r="M22" s="364">
        <f t="shared" si="2"/>
        <v>6504</v>
      </c>
      <c r="N22" s="367">
        <f>IF(ISERROR(G22/M22-1),"         /0",(G22/M22-1))</f>
        <v>0.11023985239852396</v>
      </c>
      <c r="O22" s="361">
        <v>21885</v>
      </c>
      <c r="P22" s="362">
        <v>18447</v>
      </c>
      <c r="Q22" s="363">
        <v>129</v>
      </c>
      <c r="R22" s="362">
        <v>72</v>
      </c>
      <c r="S22" s="364">
        <f>SUM(O22:R22)</f>
        <v>40533</v>
      </c>
      <c r="T22" s="365">
        <f t="shared" si="5"/>
        <v>0.0068744357588023325</v>
      </c>
      <c r="U22" s="366">
        <v>18097</v>
      </c>
      <c r="V22" s="362">
        <v>14416</v>
      </c>
      <c r="W22" s="363">
        <v>66</v>
      </c>
      <c r="X22" s="362">
        <v>112</v>
      </c>
      <c r="Y22" s="364">
        <f>SUM(U22:X22)</f>
        <v>32691</v>
      </c>
      <c r="Z22" s="368">
        <f>IF(ISERROR(S22/Y22-1),"         /0",IF(S22/Y22&gt;5,"  *  ",(S22/Y22-1)))</f>
        <v>0.2398825364779298</v>
      </c>
    </row>
    <row r="23" spans="1:2" ht="11.25" customHeight="1" thickTop="1">
      <c r="A23" s="87"/>
      <c r="B23" s="87"/>
    </row>
    <row r="24" spans="1:2" ht="15">
      <c r="A24" s="87" t="s">
        <v>136</v>
      </c>
      <c r="B24" s="87"/>
    </row>
    <row r="25" s="253" customFormat="1" ht="14.25"/>
  </sheetData>
  <sheetProtection/>
  <mergeCells count="26">
    <mergeCell ref="U9:V9"/>
    <mergeCell ref="W9:X9"/>
    <mergeCell ref="N8:N10"/>
    <mergeCell ref="O8:S8"/>
    <mergeCell ref="T8:T10"/>
    <mergeCell ref="U8:Y8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</mergeCells>
  <conditionalFormatting sqref="Z23:Z65536 N23:N65536 Z5 N5 N7 Z7">
    <cfRule type="cellIs" priority="9" dxfId="95" operator="lessThan" stopIfTrue="1">
      <formula>0</formula>
    </cfRule>
  </conditionalFormatting>
  <conditionalFormatting sqref="N11:N22 Z11:Z22">
    <cfRule type="cellIs" priority="10" dxfId="95" operator="lessThan" stopIfTrue="1">
      <formula>0</formula>
    </cfRule>
    <cfRule type="cellIs" priority="11" dxfId="97" operator="greaterThanOrEqual" stopIfTrue="1">
      <formula>0</formula>
    </cfRule>
  </conditionalFormatting>
  <conditionalFormatting sqref="N9:N10 Z9:Z10">
    <cfRule type="cellIs" priority="6" dxfId="95" operator="lessThan" stopIfTrue="1">
      <formula>0</formula>
    </cfRule>
  </conditionalFormatting>
  <conditionalFormatting sqref="H9:H10">
    <cfRule type="cellIs" priority="5" dxfId="95" operator="lessThan" stopIfTrue="1">
      <formula>0</formula>
    </cfRule>
  </conditionalFormatting>
  <conditionalFormatting sqref="T9:T10">
    <cfRule type="cellIs" priority="4" dxfId="95" operator="lessThan" stopIfTrue="1">
      <formula>0</formula>
    </cfRule>
  </conditionalFormatting>
  <conditionalFormatting sqref="N8 Z8">
    <cfRule type="cellIs" priority="3" dxfId="95" operator="lessThan" stopIfTrue="1">
      <formula>0</formula>
    </cfRule>
  </conditionalFormatting>
  <conditionalFormatting sqref="H8">
    <cfRule type="cellIs" priority="2" dxfId="95" operator="lessThan" stopIfTrue="1">
      <formula>0</formula>
    </cfRule>
  </conditionalFormatting>
  <conditionalFormatting sqref="T8">
    <cfRule type="cellIs" priority="1" dxfId="95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7"/>
  <sheetViews>
    <sheetView zoomScale="90" zoomScaleNormal="90" zoomScalePageLayoutView="0" workbookViewId="0" topLeftCell="A1">
      <selection activeCell="M2" sqref="M2:N2"/>
    </sheetView>
  </sheetViews>
  <sheetFormatPr defaultColWidth="11.421875" defaultRowHeight="15"/>
  <cols>
    <col min="1" max="16384" width="11.421875" style="738" customWidth="1"/>
  </cols>
  <sheetData>
    <row r="1" spans="1:8" ht="13.5" thickBot="1">
      <c r="A1" s="737"/>
      <c r="B1" s="737"/>
      <c r="C1" s="737"/>
      <c r="D1" s="737"/>
      <c r="E1" s="737"/>
      <c r="F1" s="737"/>
      <c r="G1" s="737"/>
      <c r="H1" s="737"/>
    </row>
    <row r="2" spans="1:14" ht="31.5" thickTop="1">
      <c r="A2" s="739" t="s">
        <v>157</v>
      </c>
      <c r="B2" s="740"/>
      <c r="M2" s="751" t="s">
        <v>26</v>
      </c>
      <c r="N2" s="751"/>
    </row>
    <row r="3" spans="1:2" ht="25.5">
      <c r="A3" s="741" t="s">
        <v>36</v>
      </c>
      <c r="B3" s="742"/>
    </row>
    <row r="9" spans="1:14" ht="27">
      <c r="A9" s="743" t="s">
        <v>104</v>
      </c>
      <c r="B9" s="744"/>
      <c r="C9" s="744"/>
      <c r="D9" s="744"/>
      <c r="E9" s="744"/>
      <c r="F9" s="744"/>
      <c r="G9" s="744"/>
      <c r="H9" s="744"/>
      <c r="I9" s="744"/>
      <c r="J9" s="744"/>
      <c r="K9" s="744"/>
      <c r="L9" s="744"/>
      <c r="M9" s="744"/>
      <c r="N9" s="744"/>
    </row>
    <row r="10" spans="1:14" ht="15.75">
      <c r="A10" s="745"/>
      <c r="B10" s="744"/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</row>
    <row r="11" ht="15">
      <c r="A11" s="746" t="s">
        <v>147</v>
      </c>
    </row>
    <row r="12" ht="15">
      <c r="A12" s="746" t="s">
        <v>127</v>
      </c>
    </row>
    <row r="13" ht="15">
      <c r="A13" s="746" t="s">
        <v>128</v>
      </c>
    </row>
    <row r="15" ht="27">
      <c r="A15" s="743" t="s">
        <v>126</v>
      </c>
    </row>
    <row r="17" ht="22.5">
      <c r="A17" s="747" t="s">
        <v>145</v>
      </c>
    </row>
    <row r="18" ht="15">
      <c r="A18" s="746" t="s">
        <v>146</v>
      </c>
    </row>
    <row r="19" spans="1:18" ht="83.25" customHeight="1">
      <c r="A19" s="748" t="s">
        <v>148</v>
      </c>
      <c r="B19" s="748"/>
      <c r="C19" s="748"/>
      <c r="D19" s="748"/>
      <c r="E19" s="748"/>
      <c r="F19" s="748"/>
      <c r="G19" s="748"/>
      <c r="H19" s="748"/>
      <c r="I19" s="748"/>
      <c r="J19" s="748"/>
      <c r="K19" s="748"/>
      <c r="L19" s="748"/>
      <c r="M19" s="748"/>
      <c r="N19" s="748"/>
      <c r="O19" s="748"/>
      <c r="P19" s="748"/>
      <c r="Q19" s="748"/>
      <c r="R19" s="748"/>
    </row>
    <row r="22" ht="22.5">
      <c r="A22" s="747" t="s">
        <v>105</v>
      </c>
    </row>
    <row r="24" spans="1:18" ht="30" customHeight="1">
      <c r="A24" s="749" t="s">
        <v>106</v>
      </c>
      <c r="B24" s="749"/>
      <c r="C24" s="749"/>
      <c r="D24" s="749"/>
      <c r="E24" s="749"/>
      <c r="F24" s="749"/>
      <c r="G24" s="749"/>
      <c r="H24" s="749"/>
      <c r="I24" s="749"/>
      <c r="J24" s="749"/>
      <c r="K24" s="749"/>
      <c r="L24" s="749"/>
      <c r="M24" s="749"/>
      <c r="N24" s="749"/>
      <c r="O24" s="749"/>
      <c r="P24" s="749"/>
      <c r="Q24" s="749"/>
      <c r="R24" s="749"/>
    </row>
    <row r="25" ht="15.75">
      <c r="A25" s="750"/>
    </row>
    <row r="26" ht="22.5">
      <c r="A26" s="747" t="s">
        <v>107</v>
      </c>
    </row>
    <row r="27" ht="15.75">
      <c r="A27" s="750" t="s">
        <v>108</v>
      </c>
    </row>
    <row r="28" ht="15.75">
      <c r="A28" s="750" t="s">
        <v>109</v>
      </c>
    </row>
    <row r="30" ht="22.5">
      <c r="A30" s="747" t="s">
        <v>137</v>
      </c>
    </row>
    <row r="31" ht="15.75">
      <c r="A31" s="750" t="s">
        <v>138</v>
      </c>
    </row>
    <row r="32" ht="15.75">
      <c r="A32" s="750"/>
    </row>
    <row r="33" ht="22.5">
      <c r="A33" s="747" t="s">
        <v>139</v>
      </c>
    </row>
    <row r="34" ht="15.75">
      <c r="A34" s="750" t="s">
        <v>142</v>
      </c>
    </row>
    <row r="36" ht="22.5">
      <c r="A36" s="747" t="s">
        <v>140</v>
      </c>
    </row>
    <row r="37" ht="15.75">
      <c r="A37" s="750" t="s">
        <v>141</v>
      </c>
    </row>
  </sheetData>
  <sheetProtection/>
  <mergeCells count="3">
    <mergeCell ref="M2:N2"/>
    <mergeCell ref="A19:R19"/>
    <mergeCell ref="A24:R24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86" customWidth="1"/>
    <col min="2" max="2" width="35.421875" style="86" customWidth="1"/>
    <col min="3" max="3" width="9.8515625" style="86" customWidth="1"/>
    <col min="4" max="4" width="12.421875" style="86" bestFit="1" customWidth="1"/>
    <col min="5" max="5" width="8.57421875" style="86" bestFit="1" customWidth="1"/>
    <col min="6" max="6" width="10.57421875" style="86" bestFit="1" customWidth="1"/>
    <col min="7" max="7" width="9.00390625" style="86" customWidth="1"/>
    <col min="8" max="8" width="10.7109375" style="86" customWidth="1"/>
    <col min="9" max="9" width="9.57421875" style="86" customWidth="1"/>
    <col min="10" max="10" width="11.57421875" style="86" bestFit="1" customWidth="1"/>
    <col min="11" max="11" width="9.00390625" style="86" bestFit="1" customWidth="1"/>
    <col min="12" max="12" width="10.57421875" style="86" bestFit="1" customWidth="1"/>
    <col min="13" max="13" width="11.57421875" style="86" bestFit="1" customWidth="1"/>
    <col min="14" max="14" width="9.421875" style="86" customWidth="1"/>
    <col min="15" max="15" width="9.57421875" style="86" bestFit="1" customWidth="1"/>
    <col min="16" max="16" width="11.140625" style="86" customWidth="1"/>
    <col min="17" max="17" width="9.421875" style="86" customWidth="1"/>
    <col min="18" max="18" width="10.57421875" style="86" bestFit="1" customWidth="1"/>
    <col min="19" max="19" width="9.57421875" style="86" customWidth="1"/>
    <col min="20" max="20" width="10.140625" style="86" customWidth="1"/>
    <col min="21" max="21" width="9.421875" style="86" customWidth="1"/>
    <col min="22" max="22" width="10.421875" style="86" customWidth="1"/>
    <col min="23" max="23" width="9.421875" style="86" customWidth="1"/>
    <col min="24" max="24" width="10.28125" style="86" customWidth="1"/>
    <col min="25" max="25" width="10.7109375" style="86" customWidth="1"/>
    <col min="26" max="26" width="9.8515625" style="86" bestFit="1" customWidth="1"/>
    <col min="27" max="16384" width="8.00390625" style="86" customWidth="1"/>
  </cols>
  <sheetData>
    <row r="1" spans="1:26" ht="18.75" thickBot="1">
      <c r="A1" s="199" t="s">
        <v>119</v>
      </c>
      <c r="B1" s="200"/>
      <c r="C1" s="200"/>
      <c r="Y1" s="518" t="s">
        <v>26</v>
      </c>
      <c r="Z1" s="519"/>
    </row>
    <row r="2" ht="5.25" customHeight="1" thickBot="1"/>
    <row r="3" spans="1:26" ht="24.75" customHeight="1" thickTop="1">
      <c r="A3" s="520" t="s">
        <v>121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2"/>
    </row>
    <row r="4" spans="1:26" ht="21" customHeight="1" thickBot="1">
      <c r="A4" s="534" t="s">
        <v>42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6"/>
    </row>
    <row r="5" spans="1:26" s="105" customFormat="1" ht="19.5" customHeight="1" thickBot="1" thickTop="1">
      <c r="A5" s="605" t="s">
        <v>115</v>
      </c>
      <c r="B5" s="605" t="s">
        <v>116</v>
      </c>
      <c r="C5" s="618" t="s">
        <v>34</v>
      </c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20"/>
      <c r="O5" s="621" t="s">
        <v>33</v>
      </c>
      <c r="P5" s="619"/>
      <c r="Q5" s="619"/>
      <c r="R5" s="619"/>
      <c r="S5" s="619"/>
      <c r="T5" s="619"/>
      <c r="U5" s="619"/>
      <c r="V5" s="619"/>
      <c r="W5" s="619"/>
      <c r="X5" s="619"/>
      <c r="Y5" s="619"/>
      <c r="Z5" s="620"/>
    </row>
    <row r="6" spans="1:26" s="104" customFormat="1" ht="26.25" customHeight="1" thickBot="1">
      <c r="A6" s="606"/>
      <c r="B6" s="606"/>
      <c r="C6" s="611" t="s">
        <v>153</v>
      </c>
      <c r="D6" s="612"/>
      <c r="E6" s="612"/>
      <c r="F6" s="612"/>
      <c r="G6" s="613"/>
      <c r="H6" s="622" t="s">
        <v>32</v>
      </c>
      <c r="I6" s="611" t="s">
        <v>154</v>
      </c>
      <c r="J6" s="612"/>
      <c r="K6" s="612"/>
      <c r="L6" s="612"/>
      <c r="M6" s="613"/>
      <c r="N6" s="622" t="s">
        <v>31</v>
      </c>
      <c r="O6" s="614" t="s">
        <v>155</v>
      </c>
      <c r="P6" s="612"/>
      <c r="Q6" s="612"/>
      <c r="R6" s="612"/>
      <c r="S6" s="613"/>
      <c r="T6" s="622" t="s">
        <v>32</v>
      </c>
      <c r="U6" s="614" t="s">
        <v>156</v>
      </c>
      <c r="V6" s="612"/>
      <c r="W6" s="612"/>
      <c r="X6" s="612"/>
      <c r="Y6" s="613"/>
      <c r="Z6" s="622" t="s">
        <v>31</v>
      </c>
    </row>
    <row r="7" spans="1:26" s="99" customFormat="1" ht="26.25" customHeight="1">
      <c r="A7" s="607"/>
      <c r="B7" s="607"/>
      <c r="C7" s="517" t="s">
        <v>20</v>
      </c>
      <c r="D7" s="533"/>
      <c r="E7" s="512" t="s">
        <v>19</v>
      </c>
      <c r="F7" s="533"/>
      <c r="G7" s="514" t="s">
        <v>15</v>
      </c>
      <c r="H7" s="528"/>
      <c r="I7" s="625" t="s">
        <v>20</v>
      </c>
      <c r="J7" s="533"/>
      <c r="K7" s="512" t="s">
        <v>19</v>
      </c>
      <c r="L7" s="533"/>
      <c r="M7" s="514" t="s">
        <v>15</v>
      </c>
      <c r="N7" s="528"/>
      <c r="O7" s="625" t="s">
        <v>20</v>
      </c>
      <c r="P7" s="533"/>
      <c r="Q7" s="512" t="s">
        <v>19</v>
      </c>
      <c r="R7" s="533"/>
      <c r="S7" s="514" t="s">
        <v>15</v>
      </c>
      <c r="T7" s="528"/>
      <c r="U7" s="625" t="s">
        <v>20</v>
      </c>
      <c r="V7" s="533"/>
      <c r="W7" s="512" t="s">
        <v>19</v>
      </c>
      <c r="X7" s="533"/>
      <c r="Y7" s="514" t="s">
        <v>15</v>
      </c>
      <c r="Z7" s="528"/>
    </row>
    <row r="8" spans="1:26" s="99" customFormat="1" ht="19.5" customHeight="1" thickBot="1">
      <c r="A8" s="608"/>
      <c r="B8" s="608"/>
      <c r="C8" s="102" t="s">
        <v>29</v>
      </c>
      <c r="D8" s="100" t="s">
        <v>28</v>
      </c>
      <c r="E8" s="101" t="s">
        <v>29</v>
      </c>
      <c r="F8" s="201" t="s">
        <v>28</v>
      </c>
      <c r="G8" s="624"/>
      <c r="H8" s="623"/>
      <c r="I8" s="102" t="s">
        <v>29</v>
      </c>
      <c r="J8" s="100" t="s">
        <v>28</v>
      </c>
      <c r="K8" s="101" t="s">
        <v>29</v>
      </c>
      <c r="L8" s="201" t="s">
        <v>28</v>
      </c>
      <c r="M8" s="624"/>
      <c r="N8" s="623"/>
      <c r="O8" s="102" t="s">
        <v>29</v>
      </c>
      <c r="P8" s="100" t="s">
        <v>28</v>
      </c>
      <c r="Q8" s="101" t="s">
        <v>29</v>
      </c>
      <c r="R8" s="201" t="s">
        <v>28</v>
      </c>
      <c r="S8" s="624"/>
      <c r="T8" s="623"/>
      <c r="U8" s="102" t="s">
        <v>29</v>
      </c>
      <c r="V8" s="100" t="s">
        <v>28</v>
      </c>
      <c r="W8" s="101" t="s">
        <v>29</v>
      </c>
      <c r="X8" s="201" t="s">
        <v>28</v>
      </c>
      <c r="Y8" s="624"/>
      <c r="Z8" s="623"/>
    </row>
    <row r="9" spans="1:26" s="88" customFormat="1" ht="18" customHeight="1" thickBot="1" thickTop="1">
      <c r="A9" s="98" t="s">
        <v>22</v>
      </c>
      <c r="B9" s="198"/>
      <c r="C9" s="97">
        <f>SUM(C10:C15)</f>
        <v>22046.980000000003</v>
      </c>
      <c r="D9" s="91">
        <f>SUM(D10:D15)</f>
        <v>13116.365999999998</v>
      </c>
      <c r="E9" s="92">
        <f>SUM(E10:E15)</f>
        <v>11266.31</v>
      </c>
      <c r="F9" s="91">
        <f>SUM(F10:F15)</f>
        <v>5988.25</v>
      </c>
      <c r="G9" s="90">
        <f aca="true" t="shared" si="0" ref="G9:G15">SUM(C9:F9)</f>
        <v>52417.906</v>
      </c>
      <c r="H9" s="94">
        <f aca="true" t="shared" si="1" ref="H9:H15">G9/$G$9</f>
        <v>1</v>
      </c>
      <c r="I9" s="93">
        <f>SUM(I10:I15)</f>
        <v>24984.322999999997</v>
      </c>
      <c r="J9" s="91">
        <f>SUM(J10:J15)</f>
        <v>13734.576000000005</v>
      </c>
      <c r="K9" s="92">
        <f>SUM(K10:K15)</f>
        <v>5563</v>
      </c>
      <c r="L9" s="91">
        <f>SUM(L10:L15)</f>
        <v>2170.166</v>
      </c>
      <c r="M9" s="90">
        <f aca="true" t="shared" si="2" ref="M9:M15">SUM(I9:L9)</f>
        <v>46452.065</v>
      </c>
      <c r="N9" s="96">
        <f aca="true" t="shared" si="3" ref="N9:N15">IF(ISERROR(G9/M9-1),"         /0",(G9/M9-1))</f>
        <v>0.12843004934226276</v>
      </c>
      <c r="O9" s="95">
        <f>SUM(O10:O15)</f>
        <v>139523.70099999997</v>
      </c>
      <c r="P9" s="91">
        <f>SUM(P10:P15)</f>
        <v>75875.87799999998</v>
      </c>
      <c r="Q9" s="92">
        <f>SUM(Q10:Q15)</f>
        <v>79439.447</v>
      </c>
      <c r="R9" s="91">
        <f>SUM(R10:R15)</f>
        <v>30716.443999999996</v>
      </c>
      <c r="S9" s="90">
        <f aca="true" t="shared" si="4" ref="S9:S15">SUM(O9:R9)</f>
        <v>325555.47</v>
      </c>
      <c r="T9" s="94">
        <f aca="true" t="shared" si="5" ref="T9:T15">S9/$S$9</f>
        <v>1</v>
      </c>
      <c r="U9" s="93">
        <f>SUM(U10:U15)</f>
        <v>158202.33500000005</v>
      </c>
      <c r="V9" s="91">
        <f>SUM(V10:V15)</f>
        <v>80923.09400000006</v>
      </c>
      <c r="W9" s="92">
        <f>SUM(W10:W15)</f>
        <v>43208.46897</v>
      </c>
      <c r="X9" s="91">
        <f>SUM(X10:X15)</f>
        <v>13808.995999999996</v>
      </c>
      <c r="Y9" s="90">
        <f aca="true" t="shared" si="6" ref="Y9:Y15">SUM(U9:X9)</f>
        <v>296142.8939700001</v>
      </c>
      <c r="Z9" s="89">
        <f>IF(ISERROR(S9/Y9-1),"         /0",(S9/Y9-1))</f>
        <v>0.09931886474027452</v>
      </c>
    </row>
    <row r="10" spans="1:26" ht="21.75" customHeight="1" thickTop="1">
      <c r="A10" s="347" t="s">
        <v>396</v>
      </c>
      <c r="B10" s="348" t="s">
        <v>397</v>
      </c>
      <c r="C10" s="349">
        <v>17524.052</v>
      </c>
      <c r="D10" s="350">
        <v>11730.27</v>
      </c>
      <c r="E10" s="351">
        <v>9232.221</v>
      </c>
      <c r="F10" s="350">
        <v>5640.759999999999</v>
      </c>
      <c r="G10" s="352">
        <f t="shared" si="0"/>
        <v>44127.303</v>
      </c>
      <c r="H10" s="353">
        <f t="shared" si="1"/>
        <v>0.8418364327640253</v>
      </c>
      <c r="I10" s="354">
        <v>18319.697</v>
      </c>
      <c r="J10" s="350">
        <v>12197.386000000004</v>
      </c>
      <c r="K10" s="351">
        <v>4929.123</v>
      </c>
      <c r="L10" s="350">
        <v>2134.107</v>
      </c>
      <c r="M10" s="352">
        <f t="shared" si="2"/>
        <v>37580.31300000001</v>
      </c>
      <c r="N10" s="355">
        <f t="shared" si="3"/>
        <v>0.17421329087918958</v>
      </c>
      <c r="O10" s="349">
        <v>110214.13799999995</v>
      </c>
      <c r="P10" s="350">
        <v>66492.32599999996</v>
      </c>
      <c r="Q10" s="351">
        <v>67084.07100000001</v>
      </c>
      <c r="R10" s="350">
        <v>28502.273999999998</v>
      </c>
      <c r="S10" s="352">
        <f t="shared" si="4"/>
        <v>272292.8089999999</v>
      </c>
      <c r="T10" s="353">
        <f t="shared" si="5"/>
        <v>0.8363945136599914</v>
      </c>
      <c r="U10" s="354">
        <v>122725.66200000005</v>
      </c>
      <c r="V10" s="350">
        <v>71709.85100000005</v>
      </c>
      <c r="W10" s="351">
        <v>36843.853970000004</v>
      </c>
      <c r="X10" s="350">
        <v>13300.911999999995</v>
      </c>
      <c r="Y10" s="352">
        <f t="shared" si="6"/>
        <v>244580.27897000007</v>
      </c>
      <c r="Z10" s="356">
        <f>IF(ISERROR(S10/Y10-1),"         /0",IF(S10/Y10&gt;5,"  *  ",(S10/Y10-1)))</f>
        <v>0.11330647812941219</v>
      </c>
    </row>
    <row r="11" spans="1:26" ht="21.75" customHeight="1">
      <c r="A11" s="357" t="s">
        <v>398</v>
      </c>
      <c r="B11" s="358" t="s">
        <v>399</v>
      </c>
      <c r="C11" s="309">
        <v>4193.446</v>
      </c>
      <c r="D11" s="310">
        <v>569.755</v>
      </c>
      <c r="E11" s="311">
        <v>2034.0890000000002</v>
      </c>
      <c r="F11" s="310">
        <v>347.38999999999993</v>
      </c>
      <c r="G11" s="312">
        <f>SUM(C11:F11)</f>
        <v>7144.68</v>
      </c>
      <c r="H11" s="313">
        <f>G11/$G$9</f>
        <v>0.13630227808031858</v>
      </c>
      <c r="I11" s="314">
        <v>6315.773999999999</v>
      </c>
      <c r="J11" s="310">
        <v>850.9900000000001</v>
      </c>
      <c r="K11" s="311">
        <v>633.627</v>
      </c>
      <c r="L11" s="310">
        <v>35.789</v>
      </c>
      <c r="M11" s="312">
        <f>SUM(I11:L11)</f>
        <v>7836.179999999999</v>
      </c>
      <c r="N11" s="315">
        <f t="shared" si="3"/>
        <v>-0.0882445273079484</v>
      </c>
      <c r="O11" s="309">
        <v>27407.32800000001</v>
      </c>
      <c r="P11" s="310">
        <v>4667.938000000002</v>
      </c>
      <c r="Q11" s="311">
        <v>12352.942000000001</v>
      </c>
      <c r="R11" s="310">
        <v>2186.708</v>
      </c>
      <c r="S11" s="312">
        <f>SUM(O11:R11)</f>
        <v>46614.91600000001</v>
      </c>
      <c r="T11" s="313">
        <f>S11/$S$9</f>
        <v>0.14318578643449</v>
      </c>
      <c r="U11" s="314">
        <v>33899.78799999999</v>
      </c>
      <c r="V11" s="310">
        <v>5066.840999999998</v>
      </c>
      <c r="W11" s="311">
        <v>6294.081</v>
      </c>
      <c r="X11" s="310">
        <v>485.28399999999993</v>
      </c>
      <c r="Y11" s="312">
        <f>SUM(U11:X11)</f>
        <v>45745.99399999999</v>
      </c>
      <c r="Z11" s="316">
        <f>IF(ISERROR(S11/Y11-1),"         /0",IF(S11/Y11&gt;5,"  *  ",(S11/Y11-1)))</f>
        <v>0.018994493812944935</v>
      </c>
    </row>
    <row r="12" spans="1:26" ht="21.75" customHeight="1">
      <c r="A12" s="357" t="s">
        <v>400</v>
      </c>
      <c r="B12" s="358" t="s">
        <v>401</v>
      </c>
      <c r="C12" s="309">
        <v>202.198</v>
      </c>
      <c r="D12" s="310">
        <v>489.84599999999995</v>
      </c>
      <c r="E12" s="311">
        <v>0</v>
      </c>
      <c r="F12" s="310">
        <v>0</v>
      </c>
      <c r="G12" s="312">
        <f>SUM(C12:F12)</f>
        <v>692.044</v>
      </c>
      <c r="H12" s="313">
        <f>G12/$G$9</f>
        <v>0.013202435061026665</v>
      </c>
      <c r="I12" s="314">
        <v>217.781</v>
      </c>
      <c r="J12" s="310">
        <v>458.51099999999997</v>
      </c>
      <c r="K12" s="311">
        <v>0</v>
      </c>
      <c r="L12" s="310"/>
      <c r="M12" s="312">
        <f>SUM(I12:L12)</f>
        <v>676.2919999999999</v>
      </c>
      <c r="N12" s="315">
        <f>IF(ISERROR(G12/M12-1),"         /0",(G12/M12-1))</f>
        <v>0.023291714229948024</v>
      </c>
      <c r="O12" s="309">
        <v>1020.8229999999999</v>
      </c>
      <c r="P12" s="310">
        <v>2734.5459999999994</v>
      </c>
      <c r="Q12" s="311">
        <v>0.2</v>
      </c>
      <c r="R12" s="310">
        <v>0.38</v>
      </c>
      <c r="S12" s="312">
        <f>SUM(O12:R12)</f>
        <v>3755.948999999999</v>
      </c>
      <c r="T12" s="313">
        <f>S12/$S$9</f>
        <v>0.011537047741818006</v>
      </c>
      <c r="U12" s="314">
        <v>1031.038</v>
      </c>
      <c r="V12" s="310">
        <v>2689.4959999999996</v>
      </c>
      <c r="W12" s="311">
        <v>40.479</v>
      </c>
      <c r="X12" s="310">
        <v>19.947999999999997</v>
      </c>
      <c r="Y12" s="312">
        <f>SUM(U12:X12)</f>
        <v>3780.9609999999993</v>
      </c>
      <c r="Z12" s="316">
        <f>IF(ISERROR(S12/Y12-1),"         /0",IF(S12/Y12&gt;5,"  *  ",(S12/Y12-1)))</f>
        <v>-0.006615249403524759</v>
      </c>
    </row>
    <row r="13" spans="1:26" ht="21.75" customHeight="1">
      <c r="A13" s="357" t="s">
        <v>404</v>
      </c>
      <c r="B13" s="358" t="s">
        <v>405</v>
      </c>
      <c r="C13" s="309">
        <v>104.30999999999999</v>
      </c>
      <c r="D13" s="310">
        <v>309.71</v>
      </c>
      <c r="E13" s="311">
        <v>0</v>
      </c>
      <c r="F13" s="310">
        <v>0</v>
      </c>
      <c r="G13" s="312">
        <f>SUM(C13:F13)</f>
        <v>414.02</v>
      </c>
      <c r="H13" s="313">
        <f>G13/$G$9</f>
        <v>0.007898446000494563</v>
      </c>
      <c r="I13" s="314">
        <v>106.83699999999999</v>
      </c>
      <c r="J13" s="310">
        <v>212.52</v>
      </c>
      <c r="K13" s="311">
        <v>0.25</v>
      </c>
      <c r="L13" s="310">
        <v>0.25</v>
      </c>
      <c r="M13" s="312">
        <f>SUM(I13:L13)</f>
        <v>319.85699999999997</v>
      </c>
      <c r="N13" s="315">
        <f t="shared" si="3"/>
        <v>0.2943909309472672</v>
      </c>
      <c r="O13" s="309">
        <v>725.2169999999999</v>
      </c>
      <c r="P13" s="310">
        <v>1804.907</v>
      </c>
      <c r="Q13" s="311">
        <v>1.344</v>
      </c>
      <c r="R13" s="310">
        <v>1.0869999999999997</v>
      </c>
      <c r="S13" s="312">
        <f>SUM(O13:R13)</f>
        <v>2532.555</v>
      </c>
      <c r="T13" s="313">
        <f>S13/$S$9</f>
        <v>0.007779181225245578</v>
      </c>
      <c r="U13" s="314">
        <v>405.763</v>
      </c>
      <c r="V13" s="310">
        <v>1353.406</v>
      </c>
      <c r="W13" s="311">
        <v>24.759</v>
      </c>
      <c r="X13" s="310">
        <v>1.224</v>
      </c>
      <c r="Y13" s="312">
        <f>SUM(U13:X13)</f>
        <v>1785.1519999999998</v>
      </c>
      <c r="Z13" s="316">
        <f>IF(ISERROR(S13/Y13-1),"         /0",IF(S13/Y13&gt;5,"  *  ",(S13/Y13-1)))</f>
        <v>0.4186775131753486</v>
      </c>
    </row>
    <row r="14" spans="1:26" ht="21.75" customHeight="1">
      <c r="A14" s="357" t="s">
        <v>412</v>
      </c>
      <c r="B14" s="358" t="s">
        <v>413</v>
      </c>
      <c r="C14" s="309">
        <v>12.058</v>
      </c>
      <c r="D14" s="310">
        <v>2.491</v>
      </c>
      <c r="E14" s="311">
        <v>0</v>
      </c>
      <c r="F14" s="310">
        <v>0</v>
      </c>
      <c r="G14" s="312">
        <f>SUM(C14:F14)</f>
        <v>14.549</v>
      </c>
      <c r="H14" s="313">
        <f>G14/$G$9</f>
        <v>0.0002775578253736423</v>
      </c>
      <c r="I14" s="314">
        <v>12.782</v>
      </c>
      <c r="J14" s="310">
        <v>2.318</v>
      </c>
      <c r="K14" s="311">
        <v>0</v>
      </c>
      <c r="L14" s="310">
        <v>0</v>
      </c>
      <c r="M14" s="312">
        <f>SUM(I14:L14)</f>
        <v>15.1</v>
      </c>
      <c r="N14" s="315">
        <f t="shared" si="3"/>
        <v>-0.036490066225165596</v>
      </c>
      <c r="O14" s="309">
        <v>52.756</v>
      </c>
      <c r="P14" s="310">
        <v>28.058000000000003</v>
      </c>
      <c r="Q14" s="311">
        <v>0</v>
      </c>
      <c r="R14" s="310">
        <v>0</v>
      </c>
      <c r="S14" s="312">
        <f>SUM(O14:R14)</f>
        <v>80.81400000000001</v>
      </c>
      <c r="T14" s="313">
        <f>S14/$S$9</f>
        <v>0.00024823419492844037</v>
      </c>
      <c r="U14" s="314">
        <v>59.94000000000001</v>
      </c>
      <c r="V14" s="310">
        <v>17.679</v>
      </c>
      <c r="W14" s="311">
        <v>0</v>
      </c>
      <c r="X14" s="310">
        <v>0</v>
      </c>
      <c r="Y14" s="312">
        <f>SUM(U14:X14)</f>
        <v>77.61900000000001</v>
      </c>
      <c r="Z14" s="316">
        <f>IF(ISERROR(S14/Y14-1),"         /0",IF(S14/Y14&gt;5,"  *  ",(S14/Y14-1)))</f>
        <v>0.04116260194024646</v>
      </c>
    </row>
    <row r="15" spans="1:26" ht="21.75" customHeight="1" thickBot="1">
      <c r="A15" s="359" t="s">
        <v>50</v>
      </c>
      <c r="B15" s="360"/>
      <c r="C15" s="361">
        <v>10.916</v>
      </c>
      <c r="D15" s="362">
        <v>14.294</v>
      </c>
      <c r="E15" s="363">
        <v>0</v>
      </c>
      <c r="F15" s="362">
        <v>0.1</v>
      </c>
      <c r="G15" s="364">
        <f t="shared" si="0"/>
        <v>25.310000000000002</v>
      </c>
      <c r="H15" s="365">
        <f t="shared" si="1"/>
        <v>0.00048285026876121305</v>
      </c>
      <c r="I15" s="366">
        <v>11.452</v>
      </c>
      <c r="J15" s="362">
        <v>12.851</v>
      </c>
      <c r="K15" s="363">
        <v>0</v>
      </c>
      <c r="L15" s="362">
        <v>0.02</v>
      </c>
      <c r="M15" s="364">
        <f t="shared" si="2"/>
        <v>24.323</v>
      </c>
      <c r="N15" s="367">
        <f t="shared" si="3"/>
        <v>0.04057887596102461</v>
      </c>
      <c r="O15" s="361">
        <v>103.43900000000001</v>
      </c>
      <c r="P15" s="362">
        <v>148.103</v>
      </c>
      <c r="Q15" s="363">
        <v>0.89</v>
      </c>
      <c r="R15" s="362">
        <v>25.994999999999997</v>
      </c>
      <c r="S15" s="364">
        <f t="shared" si="4"/>
        <v>278.427</v>
      </c>
      <c r="T15" s="365">
        <f t="shared" si="5"/>
        <v>0.0008552367435263798</v>
      </c>
      <c r="U15" s="366">
        <v>80.144</v>
      </c>
      <c r="V15" s="362">
        <v>85.82100000000001</v>
      </c>
      <c r="W15" s="363">
        <v>5.296000000000001</v>
      </c>
      <c r="X15" s="362">
        <v>1.628</v>
      </c>
      <c r="Y15" s="364">
        <f t="shared" si="6"/>
        <v>172.889</v>
      </c>
      <c r="Z15" s="368">
        <f>IF(ISERROR(S15/Y15-1),"         /0",IF(S15/Y15&gt;5,"  *  ",(S15/Y15-1)))</f>
        <v>0.6104379110296201</v>
      </c>
    </row>
    <row r="16" spans="1:2" ht="8.25" customHeight="1" thickTop="1">
      <c r="A16" s="87"/>
      <c r="B16" s="87"/>
    </row>
    <row r="17" spans="1:2" ht="15">
      <c r="A17" s="87" t="s">
        <v>136</v>
      </c>
      <c r="B17" s="8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3 N3 Z16:Z65536 N16:N65536">
    <cfRule type="cellIs" priority="12" dxfId="95" operator="lessThan" stopIfTrue="1">
      <formula>0</formula>
    </cfRule>
  </conditionalFormatting>
  <conditionalFormatting sqref="N9:N15 Z9:Z15">
    <cfRule type="cellIs" priority="13" dxfId="95" operator="lessThan" stopIfTrue="1">
      <formula>0</formula>
    </cfRule>
    <cfRule type="cellIs" priority="14" dxfId="97" operator="greaterThanOrEqual" stopIfTrue="1">
      <formula>0</formula>
    </cfRule>
  </conditionalFormatting>
  <conditionalFormatting sqref="N5:N8 Z5:Z8">
    <cfRule type="cellIs" priority="3" dxfId="95" operator="lessThan" stopIfTrue="1">
      <formula>0</formula>
    </cfRule>
  </conditionalFormatting>
  <conditionalFormatting sqref="H6:H8">
    <cfRule type="cellIs" priority="2" dxfId="95" operator="lessThan" stopIfTrue="1">
      <formula>0</formula>
    </cfRule>
  </conditionalFormatting>
  <conditionalFormatting sqref="T6:T8">
    <cfRule type="cellIs" priority="1" dxfId="95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0"/>
  <sheetViews>
    <sheetView showGridLines="0" zoomScale="88" zoomScaleNormal="88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735" t="s">
        <v>26</v>
      </c>
      <c r="O1" s="735"/>
    </row>
    <row r="2" ht="5.25" customHeight="1"/>
    <row r="3" ht="4.5" customHeight="1" thickBot="1"/>
    <row r="4" spans="1:15" ht="13.5" customHeight="1" thickTop="1">
      <c r="A4" s="656" t="s">
        <v>25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8"/>
    </row>
    <row r="5" spans="1:15" ht="12.75" customHeight="1">
      <c r="A5" s="659"/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1"/>
    </row>
    <row r="6" spans="1:15" ht="5.25" customHeight="1" thickBot="1">
      <c r="A6" s="662"/>
      <c r="B6" s="663"/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4"/>
    </row>
    <row r="7" spans="1:15" ht="16.5" customHeight="1" thickTop="1">
      <c r="A7" s="665"/>
      <c r="B7" s="666"/>
      <c r="C7" s="667" t="s">
        <v>24</v>
      </c>
      <c r="D7" s="668"/>
      <c r="E7" s="669"/>
      <c r="F7" s="670" t="s">
        <v>23</v>
      </c>
      <c r="G7" s="671"/>
      <c r="H7" s="671"/>
      <c r="I7" s="671"/>
      <c r="J7" s="671"/>
      <c r="K7" s="671"/>
      <c r="L7" s="671"/>
      <c r="M7" s="671"/>
      <c r="N7" s="671"/>
      <c r="O7" s="672" t="s">
        <v>22</v>
      </c>
    </row>
    <row r="8" spans="1:15" ht="3.75" customHeight="1" thickBot="1">
      <c r="A8" s="673"/>
      <c r="B8" s="674"/>
      <c r="C8" s="675"/>
      <c r="D8" s="676"/>
      <c r="E8" s="677"/>
      <c r="F8" s="678"/>
      <c r="G8" s="679"/>
      <c r="H8" s="679"/>
      <c r="I8" s="679"/>
      <c r="J8" s="679"/>
      <c r="K8" s="679"/>
      <c r="L8" s="679"/>
      <c r="M8" s="679"/>
      <c r="N8" s="679"/>
      <c r="O8" s="680"/>
    </row>
    <row r="9" spans="1:15" ht="21.75" customHeight="1" thickBot="1" thickTop="1">
      <c r="A9" s="681" t="s">
        <v>21</v>
      </c>
      <c r="B9" s="682"/>
      <c r="C9" s="683" t="s">
        <v>20</v>
      </c>
      <c r="D9" s="684" t="s">
        <v>19</v>
      </c>
      <c r="E9" s="685" t="s">
        <v>15</v>
      </c>
      <c r="F9" s="667" t="s">
        <v>20</v>
      </c>
      <c r="G9" s="668"/>
      <c r="H9" s="668"/>
      <c r="I9" s="667" t="s">
        <v>19</v>
      </c>
      <c r="J9" s="668"/>
      <c r="K9" s="669"/>
      <c r="L9" s="686" t="s">
        <v>18</v>
      </c>
      <c r="M9" s="687"/>
      <c r="N9" s="687"/>
      <c r="O9" s="680"/>
    </row>
    <row r="10" spans="1:15" s="59" customFormat="1" ht="18.75" customHeight="1" thickBot="1">
      <c r="A10" s="688"/>
      <c r="B10" s="689"/>
      <c r="C10" s="690"/>
      <c r="D10" s="691"/>
      <c r="E10" s="692"/>
      <c r="F10" s="693" t="s">
        <v>17</v>
      </c>
      <c r="G10" s="694" t="s">
        <v>16</v>
      </c>
      <c r="H10" s="695" t="s">
        <v>15</v>
      </c>
      <c r="I10" s="693" t="s">
        <v>17</v>
      </c>
      <c r="J10" s="694" t="s">
        <v>16</v>
      </c>
      <c r="K10" s="696" t="s">
        <v>15</v>
      </c>
      <c r="L10" s="693" t="s">
        <v>17</v>
      </c>
      <c r="M10" s="697" t="s">
        <v>16</v>
      </c>
      <c r="N10" s="696" t="s">
        <v>15</v>
      </c>
      <c r="O10" s="698"/>
    </row>
    <row r="11" spans="1:15" s="58" customFormat="1" ht="18.75" customHeight="1" thickTop="1">
      <c r="A11" s="475">
        <v>2016</v>
      </c>
      <c r="B11" s="260" t="s">
        <v>5</v>
      </c>
      <c r="C11" s="232">
        <v>1941690</v>
      </c>
      <c r="D11" s="233">
        <v>78299</v>
      </c>
      <c r="E11" s="713">
        <f aca="true" t="shared" si="0" ref="E11:E24">D11+C11</f>
        <v>2019989</v>
      </c>
      <c r="F11" s="232">
        <v>540371</v>
      </c>
      <c r="G11" s="234">
        <v>513548</v>
      </c>
      <c r="H11" s="235">
        <f aca="true" t="shared" si="1" ref="H11:H22">G11+F11</f>
        <v>1053919</v>
      </c>
      <c r="I11" s="236">
        <v>7538</v>
      </c>
      <c r="J11" s="237">
        <v>5677</v>
      </c>
      <c r="K11" s="238">
        <f aca="true" t="shared" si="2" ref="K11:K22">J11+I11</f>
        <v>13215</v>
      </c>
      <c r="L11" s="239">
        <f aca="true" t="shared" si="3" ref="L11:L24">I11+F11</f>
        <v>547909</v>
      </c>
      <c r="M11" s="240">
        <f aca="true" t="shared" si="4" ref="M11:M24">J11+G11</f>
        <v>519225</v>
      </c>
      <c r="N11" s="702">
        <f aca="true" t="shared" si="5" ref="N11:N24">K11+H11</f>
        <v>1067134</v>
      </c>
      <c r="O11" s="725">
        <f aca="true" t="shared" si="6" ref="O11:O24">N11+E11</f>
        <v>3087123</v>
      </c>
    </row>
    <row r="12" spans="1:15" ht="18.75" customHeight="1">
      <c r="A12" s="476"/>
      <c r="B12" s="260" t="s">
        <v>4</v>
      </c>
      <c r="C12" s="46">
        <v>1737328</v>
      </c>
      <c r="D12" s="54">
        <v>63180</v>
      </c>
      <c r="E12" s="714">
        <f t="shared" si="0"/>
        <v>1800508</v>
      </c>
      <c r="F12" s="46">
        <v>434132</v>
      </c>
      <c r="G12" s="44">
        <v>399361</v>
      </c>
      <c r="H12" s="49">
        <f t="shared" si="1"/>
        <v>833493</v>
      </c>
      <c r="I12" s="52">
        <v>2462</v>
      </c>
      <c r="J12" s="51">
        <v>1323</v>
      </c>
      <c r="K12" s="50">
        <f t="shared" si="2"/>
        <v>3785</v>
      </c>
      <c r="L12" s="197">
        <f t="shared" si="3"/>
        <v>436594</v>
      </c>
      <c r="M12" s="218">
        <f t="shared" si="4"/>
        <v>400684</v>
      </c>
      <c r="N12" s="703">
        <f t="shared" si="5"/>
        <v>837278</v>
      </c>
      <c r="O12" s="726">
        <f t="shared" si="6"/>
        <v>2637786</v>
      </c>
    </row>
    <row r="13" spans="1:15" ht="18.75" customHeight="1">
      <c r="A13" s="476"/>
      <c r="B13" s="260" t="s">
        <v>3</v>
      </c>
      <c r="C13" s="46">
        <v>1867326</v>
      </c>
      <c r="D13" s="54">
        <v>64780</v>
      </c>
      <c r="E13" s="714">
        <f t="shared" si="0"/>
        <v>1932106</v>
      </c>
      <c r="F13" s="46">
        <v>489132</v>
      </c>
      <c r="G13" s="44">
        <v>452820</v>
      </c>
      <c r="H13" s="49">
        <f t="shared" si="1"/>
        <v>941952</v>
      </c>
      <c r="I13" s="197">
        <v>3732</v>
      </c>
      <c r="J13" s="51">
        <v>2099</v>
      </c>
      <c r="K13" s="50">
        <f t="shared" si="2"/>
        <v>5831</v>
      </c>
      <c r="L13" s="197">
        <f t="shared" si="3"/>
        <v>492864</v>
      </c>
      <c r="M13" s="218">
        <f t="shared" si="4"/>
        <v>454919</v>
      </c>
      <c r="N13" s="703">
        <f t="shared" si="5"/>
        <v>947783</v>
      </c>
      <c r="O13" s="726">
        <f t="shared" si="6"/>
        <v>2879889</v>
      </c>
    </row>
    <row r="14" spans="1:15" ht="18.75" customHeight="1">
      <c r="A14" s="476"/>
      <c r="B14" s="260" t="s">
        <v>14</v>
      </c>
      <c r="C14" s="46">
        <v>1733551</v>
      </c>
      <c r="D14" s="54">
        <v>46174</v>
      </c>
      <c r="E14" s="714">
        <f t="shared" si="0"/>
        <v>1779725</v>
      </c>
      <c r="F14" s="46">
        <v>429288</v>
      </c>
      <c r="G14" s="44">
        <v>404527</v>
      </c>
      <c r="H14" s="49">
        <f t="shared" si="1"/>
        <v>833815</v>
      </c>
      <c r="I14" s="52">
        <v>215</v>
      </c>
      <c r="J14" s="51">
        <v>499</v>
      </c>
      <c r="K14" s="50">
        <f t="shared" si="2"/>
        <v>714</v>
      </c>
      <c r="L14" s="197">
        <f t="shared" si="3"/>
        <v>429503</v>
      </c>
      <c r="M14" s="218">
        <f t="shared" si="4"/>
        <v>405026</v>
      </c>
      <c r="N14" s="703">
        <f t="shared" si="5"/>
        <v>834529</v>
      </c>
      <c r="O14" s="726">
        <f t="shared" si="6"/>
        <v>2614254</v>
      </c>
    </row>
    <row r="15" spans="1:15" s="58" customFormat="1" ht="18.75" customHeight="1">
      <c r="A15" s="476"/>
      <c r="B15" s="260" t="s">
        <v>13</v>
      </c>
      <c r="C15" s="46">
        <v>1881110</v>
      </c>
      <c r="D15" s="54">
        <v>57515</v>
      </c>
      <c r="E15" s="714">
        <f t="shared" si="0"/>
        <v>1938625</v>
      </c>
      <c r="F15" s="46">
        <v>465961</v>
      </c>
      <c r="G15" s="44">
        <v>433249</v>
      </c>
      <c r="H15" s="49">
        <f t="shared" si="1"/>
        <v>899210</v>
      </c>
      <c r="I15" s="52">
        <v>419</v>
      </c>
      <c r="J15" s="51">
        <v>267</v>
      </c>
      <c r="K15" s="50">
        <f t="shared" si="2"/>
        <v>686</v>
      </c>
      <c r="L15" s="197">
        <f t="shared" si="3"/>
        <v>466380</v>
      </c>
      <c r="M15" s="218">
        <f t="shared" si="4"/>
        <v>433516</v>
      </c>
      <c r="N15" s="703">
        <f t="shared" si="5"/>
        <v>899896</v>
      </c>
      <c r="O15" s="726">
        <f t="shared" si="6"/>
        <v>2838521</v>
      </c>
    </row>
    <row r="16" spans="1:15" s="207" customFormat="1" ht="18.75" customHeight="1">
      <c r="A16" s="476"/>
      <c r="B16" s="261" t="s">
        <v>12</v>
      </c>
      <c r="C16" s="46">
        <v>1978742</v>
      </c>
      <c r="D16" s="54">
        <v>67416</v>
      </c>
      <c r="E16" s="714">
        <f t="shared" si="0"/>
        <v>2046158</v>
      </c>
      <c r="F16" s="46">
        <v>521882</v>
      </c>
      <c r="G16" s="44">
        <v>488339</v>
      </c>
      <c r="H16" s="49">
        <f t="shared" si="1"/>
        <v>1010221</v>
      </c>
      <c r="I16" s="52">
        <v>820</v>
      </c>
      <c r="J16" s="51">
        <v>647</v>
      </c>
      <c r="K16" s="50">
        <f t="shared" si="2"/>
        <v>1467</v>
      </c>
      <c r="L16" s="197">
        <f t="shared" si="3"/>
        <v>522702</v>
      </c>
      <c r="M16" s="218">
        <f t="shared" si="4"/>
        <v>488986</v>
      </c>
      <c r="N16" s="703">
        <f t="shared" si="5"/>
        <v>1011688</v>
      </c>
      <c r="O16" s="726">
        <f t="shared" si="6"/>
        <v>3057846</v>
      </c>
    </row>
    <row r="17" spans="1:15" s="210" customFormat="1" ht="18.75" customHeight="1">
      <c r="A17" s="476"/>
      <c r="B17" s="260" t="s">
        <v>11</v>
      </c>
      <c r="C17" s="46">
        <v>2040378</v>
      </c>
      <c r="D17" s="54">
        <v>68740</v>
      </c>
      <c r="E17" s="714">
        <f t="shared" si="0"/>
        <v>2109118</v>
      </c>
      <c r="F17" s="46">
        <v>522398</v>
      </c>
      <c r="G17" s="44">
        <v>585869</v>
      </c>
      <c r="H17" s="49">
        <f t="shared" si="1"/>
        <v>1108267</v>
      </c>
      <c r="I17" s="52">
        <v>1351</v>
      </c>
      <c r="J17" s="51">
        <v>1299</v>
      </c>
      <c r="K17" s="50">
        <f t="shared" si="2"/>
        <v>2650</v>
      </c>
      <c r="L17" s="197">
        <f t="shared" si="3"/>
        <v>523749</v>
      </c>
      <c r="M17" s="218">
        <f t="shared" si="4"/>
        <v>587168</v>
      </c>
      <c r="N17" s="703">
        <f t="shared" si="5"/>
        <v>1110917</v>
      </c>
      <c r="O17" s="726">
        <f t="shared" si="6"/>
        <v>3220035</v>
      </c>
    </row>
    <row r="18" spans="1:15" s="217" customFormat="1" ht="18.75" customHeight="1">
      <c r="A18" s="476"/>
      <c r="B18" s="260" t="s">
        <v>10</v>
      </c>
      <c r="C18" s="46">
        <v>2004188</v>
      </c>
      <c r="D18" s="54">
        <v>62894</v>
      </c>
      <c r="E18" s="714">
        <f t="shared" si="0"/>
        <v>2067082</v>
      </c>
      <c r="F18" s="46">
        <v>551517</v>
      </c>
      <c r="G18" s="44">
        <v>516722</v>
      </c>
      <c r="H18" s="49">
        <f t="shared" si="1"/>
        <v>1068239</v>
      </c>
      <c r="I18" s="52">
        <v>585</v>
      </c>
      <c r="J18" s="51">
        <v>437</v>
      </c>
      <c r="K18" s="50">
        <f t="shared" si="2"/>
        <v>1022</v>
      </c>
      <c r="L18" s="197">
        <f t="shared" si="3"/>
        <v>552102</v>
      </c>
      <c r="M18" s="218">
        <f t="shared" si="4"/>
        <v>517159</v>
      </c>
      <c r="N18" s="703">
        <f t="shared" si="5"/>
        <v>1069261</v>
      </c>
      <c r="O18" s="726">
        <f t="shared" si="6"/>
        <v>3136343</v>
      </c>
    </row>
    <row r="19" spans="1:15" ht="18.75" customHeight="1">
      <c r="A19" s="476"/>
      <c r="B19" s="260" t="s">
        <v>9</v>
      </c>
      <c r="C19" s="46">
        <v>1927417</v>
      </c>
      <c r="D19" s="54">
        <v>62716</v>
      </c>
      <c r="E19" s="714">
        <f t="shared" si="0"/>
        <v>1990133</v>
      </c>
      <c r="F19" s="46">
        <v>487389</v>
      </c>
      <c r="G19" s="44">
        <v>453667</v>
      </c>
      <c r="H19" s="49">
        <f t="shared" si="1"/>
        <v>941056</v>
      </c>
      <c r="I19" s="52">
        <v>442</v>
      </c>
      <c r="J19" s="51">
        <v>353</v>
      </c>
      <c r="K19" s="50">
        <f t="shared" si="2"/>
        <v>795</v>
      </c>
      <c r="L19" s="197">
        <f t="shared" si="3"/>
        <v>487831</v>
      </c>
      <c r="M19" s="218">
        <f t="shared" si="4"/>
        <v>454020</v>
      </c>
      <c r="N19" s="703">
        <f t="shared" si="5"/>
        <v>941851</v>
      </c>
      <c r="O19" s="726">
        <f t="shared" si="6"/>
        <v>2931984</v>
      </c>
    </row>
    <row r="20" spans="1:15" s="225" customFormat="1" ht="18.75" customHeight="1">
      <c r="A20" s="476"/>
      <c r="B20" s="260" t="s">
        <v>8</v>
      </c>
      <c r="C20" s="46">
        <v>2040000</v>
      </c>
      <c r="D20" s="54">
        <v>69125</v>
      </c>
      <c r="E20" s="714">
        <f t="shared" si="0"/>
        <v>2109125</v>
      </c>
      <c r="F20" s="46">
        <v>495497</v>
      </c>
      <c r="G20" s="44">
        <v>503349</v>
      </c>
      <c r="H20" s="49">
        <f t="shared" si="1"/>
        <v>998846</v>
      </c>
      <c r="I20" s="52">
        <v>1690</v>
      </c>
      <c r="J20" s="51">
        <v>1889</v>
      </c>
      <c r="K20" s="50">
        <f t="shared" si="2"/>
        <v>3579</v>
      </c>
      <c r="L20" s="197">
        <f t="shared" si="3"/>
        <v>497187</v>
      </c>
      <c r="M20" s="218">
        <f t="shared" si="4"/>
        <v>505238</v>
      </c>
      <c r="N20" s="703">
        <f t="shared" si="5"/>
        <v>1002425</v>
      </c>
      <c r="O20" s="726">
        <f t="shared" si="6"/>
        <v>3111550</v>
      </c>
    </row>
    <row r="21" spans="1:15" s="48" customFormat="1" ht="18.75" customHeight="1">
      <c r="A21" s="476"/>
      <c r="B21" s="260" t="s">
        <v>7</v>
      </c>
      <c r="C21" s="46">
        <v>1967925</v>
      </c>
      <c r="D21" s="54">
        <v>71460</v>
      </c>
      <c r="E21" s="714">
        <f t="shared" si="0"/>
        <v>2039385</v>
      </c>
      <c r="F21" s="46">
        <v>477852</v>
      </c>
      <c r="G21" s="44">
        <v>483765</v>
      </c>
      <c r="H21" s="49">
        <f t="shared" si="1"/>
        <v>961617</v>
      </c>
      <c r="I21" s="52">
        <v>1452</v>
      </c>
      <c r="J21" s="51">
        <v>1198</v>
      </c>
      <c r="K21" s="50">
        <f t="shared" si="2"/>
        <v>2650</v>
      </c>
      <c r="L21" s="197">
        <f t="shared" si="3"/>
        <v>479304</v>
      </c>
      <c r="M21" s="218">
        <f t="shared" si="4"/>
        <v>484963</v>
      </c>
      <c r="N21" s="703">
        <f t="shared" si="5"/>
        <v>964267</v>
      </c>
      <c r="O21" s="726">
        <f t="shared" si="6"/>
        <v>3003652</v>
      </c>
    </row>
    <row r="22" spans="1:15" ht="18.75" customHeight="1" thickBot="1">
      <c r="A22" s="477"/>
      <c r="B22" s="260" t="s">
        <v>6</v>
      </c>
      <c r="C22" s="46">
        <v>2058913</v>
      </c>
      <c r="D22" s="54">
        <v>76954</v>
      </c>
      <c r="E22" s="714">
        <f t="shared" si="0"/>
        <v>2135867</v>
      </c>
      <c r="F22" s="46">
        <v>527926</v>
      </c>
      <c r="G22" s="44">
        <v>584421</v>
      </c>
      <c r="H22" s="49">
        <f t="shared" si="1"/>
        <v>1112347</v>
      </c>
      <c r="I22" s="52">
        <v>2994</v>
      </c>
      <c r="J22" s="51">
        <v>3245</v>
      </c>
      <c r="K22" s="50">
        <f t="shared" si="2"/>
        <v>6239</v>
      </c>
      <c r="L22" s="197">
        <f t="shared" si="3"/>
        <v>530920</v>
      </c>
      <c r="M22" s="218">
        <f t="shared" si="4"/>
        <v>587666</v>
      </c>
      <c r="N22" s="703">
        <f t="shared" si="5"/>
        <v>1118586</v>
      </c>
      <c r="O22" s="726">
        <f t="shared" si="6"/>
        <v>3254453</v>
      </c>
    </row>
    <row r="23" spans="1:15" ht="3.75" customHeight="1">
      <c r="A23" s="57"/>
      <c r="B23" s="262"/>
      <c r="C23" s="56"/>
      <c r="D23" s="55"/>
      <c r="E23" s="715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219">
        <f t="shared" si="4"/>
        <v>0</v>
      </c>
      <c r="N23" s="704">
        <f t="shared" si="5"/>
        <v>0</v>
      </c>
      <c r="O23" s="727">
        <f t="shared" si="6"/>
        <v>0</v>
      </c>
    </row>
    <row r="24" spans="1:15" ht="19.5" customHeight="1">
      <c r="A24" s="264">
        <v>2017</v>
      </c>
      <c r="B24" s="263" t="s">
        <v>5</v>
      </c>
      <c r="C24" s="46">
        <v>2003813</v>
      </c>
      <c r="D24" s="54">
        <v>73533</v>
      </c>
      <c r="E24" s="714">
        <f t="shared" si="0"/>
        <v>2077346</v>
      </c>
      <c r="F24" s="53">
        <v>563580</v>
      </c>
      <c r="G24" s="44">
        <v>548420</v>
      </c>
      <c r="H24" s="49">
        <f>G24+F24</f>
        <v>1112000</v>
      </c>
      <c r="I24" s="52">
        <v>2837</v>
      </c>
      <c r="J24" s="51">
        <v>3208</v>
      </c>
      <c r="K24" s="50">
        <f>J24+I24</f>
        <v>6045</v>
      </c>
      <c r="L24" s="197">
        <f t="shared" si="3"/>
        <v>566417</v>
      </c>
      <c r="M24" s="218">
        <f t="shared" si="4"/>
        <v>551628</v>
      </c>
      <c r="N24" s="703">
        <f t="shared" si="5"/>
        <v>1118045</v>
      </c>
      <c r="O24" s="726">
        <f t="shared" si="6"/>
        <v>3195391</v>
      </c>
    </row>
    <row r="25" spans="1:15" ht="19.5" customHeight="1">
      <c r="A25" s="264"/>
      <c r="B25" s="263" t="s">
        <v>4</v>
      </c>
      <c r="C25" s="46">
        <v>1732756</v>
      </c>
      <c r="D25" s="54">
        <v>59977</v>
      </c>
      <c r="E25" s="714">
        <f>D25+C25</f>
        <v>1792733</v>
      </c>
      <c r="F25" s="53">
        <v>437567</v>
      </c>
      <c r="G25" s="44">
        <v>429472</v>
      </c>
      <c r="H25" s="49">
        <f>G25+F25</f>
        <v>867039</v>
      </c>
      <c r="I25" s="52">
        <v>280</v>
      </c>
      <c r="J25" s="51">
        <v>274</v>
      </c>
      <c r="K25" s="50">
        <f>J25+I25</f>
        <v>554</v>
      </c>
      <c r="L25" s="197">
        <f aca="true" t="shared" si="7" ref="L25:N26">I25+F25</f>
        <v>437847</v>
      </c>
      <c r="M25" s="218">
        <f t="shared" si="7"/>
        <v>429746</v>
      </c>
      <c r="N25" s="703">
        <f t="shared" si="7"/>
        <v>867593</v>
      </c>
      <c r="O25" s="726">
        <f>N25+E25</f>
        <v>2660326</v>
      </c>
    </row>
    <row r="26" spans="1:15" ht="19.5" customHeight="1">
      <c r="A26" s="264"/>
      <c r="B26" s="263" t="s">
        <v>3</v>
      </c>
      <c r="C26" s="46">
        <v>1924243</v>
      </c>
      <c r="D26" s="54">
        <v>61131</v>
      </c>
      <c r="E26" s="714">
        <f>D26+C26</f>
        <v>1985374</v>
      </c>
      <c r="F26" s="53">
        <v>491536</v>
      </c>
      <c r="G26" s="44">
        <v>445247</v>
      </c>
      <c r="H26" s="49">
        <f>G26+F26</f>
        <v>936783</v>
      </c>
      <c r="I26" s="52">
        <v>262</v>
      </c>
      <c r="J26" s="51">
        <v>139</v>
      </c>
      <c r="K26" s="50">
        <f>J26+I26</f>
        <v>401</v>
      </c>
      <c r="L26" s="197">
        <f t="shared" si="7"/>
        <v>491798</v>
      </c>
      <c r="M26" s="218">
        <f t="shared" si="7"/>
        <v>445386</v>
      </c>
      <c r="N26" s="703">
        <f t="shared" si="7"/>
        <v>937184</v>
      </c>
      <c r="O26" s="726">
        <f>N26+E26</f>
        <v>2922558</v>
      </c>
    </row>
    <row r="27" spans="1:15" ht="19.5" customHeight="1">
      <c r="A27" s="264"/>
      <c r="B27" s="263" t="s">
        <v>14</v>
      </c>
      <c r="C27" s="46">
        <v>1857492</v>
      </c>
      <c r="D27" s="54">
        <v>60776</v>
      </c>
      <c r="E27" s="714">
        <f>D27+C27</f>
        <v>1918268</v>
      </c>
      <c r="F27" s="53">
        <v>497147</v>
      </c>
      <c r="G27" s="44">
        <v>488424</v>
      </c>
      <c r="H27" s="49">
        <f>G27+F27</f>
        <v>985571</v>
      </c>
      <c r="I27" s="52">
        <v>1364</v>
      </c>
      <c r="J27" s="51">
        <v>1691</v>
      </c>
      <c r="K27" s="50">
        <f>J27+I27</f>
        <v>3055</v>
      </c>
      <c r="L27" s="197">
        <f aca="true" t="shared" si="8" ref="L27:N28">I27+F27</f>
        <v>498511</v>
      </c>
      <c r="M27" s="218">
        <f t="shared" si="8"/>
        <v>490115</v>
      </c>
      <c r="N27" s="703">
        <f t="shared" si="8"/>
        <v>988626</v>
      </c>
      <c r="O27" s="726">
        <f>N27+E27</f>
        <v>2906894</v>
      </c>
    </row>
    <row r="28" spans="1:15" ht="19.5" customHeight="1">
      <c r="A28" s="264"/>
      <c r="B28" s="263" t="s">
        <v>13</v>
      </c>
      <c r="C28" s="46">
        <v>1873365</v>
      </c>
      <c r="D28" s="54">
        <v>69659</v>
      </c>
      <c r="E28" s="714">
        <f>D28+C28</f>
        <v>1943024</v>
      </c>
      <c r="F28" s="53">
        <v>484076</v>
      </c>
      <c r="G28" s="44">
        <v>466828</v>
      </c>
      <c r="H28" s="49">
        <f>G28+F28</f>
        <v>950904</v>
      </c>
      <c r="I28" s="52">
        <v>1048</v>
      </c>
      <c r="J28" s="51">
        <v>973</v>
      </c>
      <c r="K28" s="50">
        <f>J28+I28</f>
        <v>2021</v>
      </c>
      <c r="L28" s="197">
        <f t="shared" si="8"/>
        <v>485124</v>
      </c>
      <c r="M28" s="218">
        <f t="shared" si="8"/>
        <v>467801</v>
      </c>
      <c r="N28" s="703">
        <f t="shared" si="8"/>
        <v>952925</v>
      </c>
      <c r="O28" s="726">
        <f>N28+E28</f>
        <v>2895949</v>
      </c>
    </row>
    <row r="29" spans="1:15" ht="19.5" customHeight="1" thickBot="1">
      <c r="A29" s="264"/>
      <c r="B29" s="263" t="s">
        <v>12</v>
      </c>
      <c r="C29" s="46">
        <v>1974493</v>
      </c>
      <c r="D29" s="54">
        <v>72717</v>
      </c>
      <c r="E29" s="714">
        <f>D29+C29</f>
        <v>2047210</v>
      </c>
      <c r="F29" s="53">
        <v>531637</v>
      </c>
      <c r="G29" s="44">
        <v>496308</v>
      </c>
      <c r="H29" s="49">
        <f>G29+F29</f>
        <v>1027945</v>
      </c>
      <c r="I29" s="52">
        <v>2155</v>
      </c>
      <c r="J29" s="51">
        <v>1720</v>
      </c>
      <c r="K29" s="50">
        <f>J29+I29</f>
        <v>3875</v>
      </c>
      <c r="L29" s="197">
        <f>I29+F29</f>
        <v>533792</v>
      </c>
      <c r="M29" s="218">
        <f>J29+G29</f>
        <v>498028</v>
      </c>
      <c r="N29" s="703">
        <f>K29+H29</f>
        <v>1031820</v>
      </c>
      <c r="O29" s="726">
        <f>N29+E29</f>
        <v>3079030</v>
      </c>
    </row>
    <row r="30" spans="1:15" ht="18" customHeight="1">
      <c r="A30" s="47" t="s">
        <v>2</v>
      </c>
      <c r="B30" s="37"/>
      <c r="C30" s="36"/>
      <c r="D30" s="35"/>
      <c r="E30" s="717"/>
      <c r="F30" s="36"/>
      <c r="G30" s="35"/>
      <c r="H30" s="34"/>
      <c r="I30" s="36"/>
      <c r="J30" s="35"/>
      <c r="K30" s="34"/>
      <c r="L30" s="61"/>
      <c r="M30" s="219"/>
      <c r="N30" s="704"/>
      <c r="O30" s="727"/>
    </row>
    <row r="31" spans="1:15" ht="18" customHeight="1">
      <c r="A31" s="32" t="s">
        <v>149</v>
      </c>
      <c r="B31" s="43"/>
      <c r="C31" s="46">
        <f>SUM(C11:C16)</f>
        <v>11139747</v>
      </c>
      <c r="D31" s="44">
        <f aca="true" t="shared" si="9" ref="D31:O31">SUM(D11:D16)</f>
        <v>377364</v>
      </c>
      <c r="E31" s="718">
        <f t="shared" si="9"/>
        <v>11517111</v>
      </c>
      <c r="F31" s="46">
        <f t="shared" si="9"/>
        <v>2880766</v>
      </c>
      <c r="G31" s="44">
        <f t="shared" si="9"/>
        <v>2691844</v>
      </c>
      <c r="H31" s="45">
        <f t="shared" si="9"/>
        <v>5572610</v>
      </c>
      <c r="I31" s="46">
        <f t="shared" si="9"/>
        <v>15186</v>
      </c>
      <c r="J31" s="44">
        <f t="shared" si="9"/>
        <v>10512</v>
      </c>
      <c r="K31" s="45">
        <f t="shared" si="9"/>
        <v>25698</v>
      </c>
      <c r="L31" s="46">
        <f t="shared" si="9"/>
        <v>2895952</v>
      </c>
      <c r="M31" s="220">
        <f t="shared" si="9"/>
        <v>2702356</v>
      </c>
      <c r="N31" s="706">
        <f t="shared" si="9"/>
        <v>5598308</v>
      </c>
      <c r="O31" s="728">
        <f t="shared" si="9"/>
        <v>17115419</v>
      </c>
    </row>
    <row r="32" spans="1:15" ht="18" customHeight="1" thickBot="1">
      <c r="A32" s="32" t="s">
        <v>150</v>
      </c>
      <c r="B32" s="43"/>
      <c r="C32" s="42">
        <f>SUM(C24:C29)</f>
        <v>11366162</v>
      </c>
      <c r="D32" s="39">
        <f aca="true" t="shared" si="10" ref="D32:O32">SUM(D24:D29)</f>
        <v>397793</v>
      </c>
      <c r="E32" s="719">
        <f t="shared" si="10"/>
        <v>11763955</v>
      </c>
      <c r="F32" s="41">
        <f t="shared" si="10"/>
        <v>3005543</v>
      </c>
      <c r="G32" s="39">
        <f t="shared" si="10"/>
        <v>2874699</v>
      </c>
      <c r="H32" s="40">
        <f t="shared" si="10"/>
        <v>5880242</v>
      </c>
      <c r="I32" s="41">
        <f t="shared" si="10"/>
        <v>7946</v>
      </c>
      <c r="J32" s="39">
        <f t="shared" si="10"/>
        <v>8005</v>
      </c>
      <c r="K32" s="40">
        <f t="shared" si="10"/>
        <v>15951</v>
      </c>
      <c r="L32" s="41">
        <f t="shared" si="10"/>
        <v>3013489</v>
      </c>
      <c r="M32" s="221">
        <f t="shared" si="10"/>
        <v>2882704</v>
      </c>
      <c r="N32" s="707">
        <f t="shared" si="10"/>
        <v>5896193</v>
      </c>
      <c r="O32" s="729">
        <f t="shared" si="10"/>
        <v>17660148</v>
      </c>
    </row>
    <row r="33" spans="1:15" ht="17.25" customHeight="1">
      <c r="A33" s="38" t="s">
        <v>1</v>
      </c>
      <c r="B33" s="37"/>
      <c r="C33" s="36"/>
      <c r="D33" s="35"/>
      <c r="E33" s="720"/>
      <c r="F33" s="36"/>
      <c r="G33" s="35"/>
      <c r="H33" s="33"/>
      <c r="I33" s="36"/>
      <c r="J33" s="35"/>
      <c r="K33" s="34"/>
      <c r="L33" s="61"/>
      <c r="M33" s="219"/>
      <c r="N33" s="708"/>
      <c r="O33" s="727"/>
    </row>
    <row r="34" spans="1:15" ht="17.25" customHeight="1">
      <c r="A34" s="32" t="s">
        <v>151</v>
      </c>
      <c r="B34" s="31"/>
      <c r="C34" s="241">
        <f>(C29/C16-1)*100</f>
        <v>-0.21473239057946403</v>
      </c>
      <c r="D34" s="242">
        <f aca="true" t="shared" si="11" ref="D34:O34">(D29/D16-1)*100</f>
        <v>7.863118547525816</v>
      </c>
      <c r="E34" s="721">
        <f t="shared" si="11"/>
        <v>0.05141342946146654</v>
      </c>
      <c r="F34" s="241">
        <f t="shared" si="11"/>
        <v>1.8691964850291898</v>
      </c>
      <c r="G34" s="243">
        <f t="shared" si="11"/>
        <v>1.6318581968673307</v>
      </c>
      <c r="H34" s="244">
        <f t="shared" si="11"/>
        <v>1.7544675867953607</v>
      </c>
      <c r="I34" s="245">
        <f t="shared" si="11"/>
        <v>162.80487804878047</v>
      </c>
      <c r="J34" s="242">
        <f t="shared" si="11"/>
        <v>165.84234930448224</v>
      </c>
      <c r="K34" s="246">
        <f t="shared" si="11"/>
        <v>164.1445126107703</v>
      </c>
      <c r="L34" s="245">
        <f t="shared" si="11"/>
        <v>2.1216677954168928</v>
      </c>
      <c r="M34" s="247">
        <f t="shared" si="11"/>
        <v>1.849132695005573</v>
      </c>
      <c r="N34" s="709">
        <f t="shared" si="11"/>
        <v>1.9899415630115103</v>
      </c>
      <c r="O34" s="730">
        <f t="shared" si="11"/>
        <v>0.6927752411337806</v>
      </c>
    </row>
    <row r="35" spans="1:15" ht="7.5" customHeight="1" thickBot="1">
      <c r="A35" s="30"/>
      <c r="B35" s="29"/>
      <c r="C35" s="28"/>
      <c r="D35" s="27"/>
      <c r="E35" s="722"/>
      <c r="F35" s="26"/>
      <c r="G35" s="24"/>
      <c r="H35" s="23"/>
      <c r="I35" s="26"/>
      <c r="J35" s="24"/>
      <c r="K35" s="25"/>
      <c r="L35" s="26"/>
      <c r="M35" s="222"/>
      <c r="N35" s="710"/>
      <c r="O35" s="731"/>
    </row>
    <row r="36" spans="1:15" ht="17.25" customHeight="1">
      <c r="A36" s="22" t="s">
        <v>0</v>
      </c>
      <c r="B36" s="21"/>
      <c r="C36" s="20"/>
      <c r="D36" s="19"/>
      <c r="E36" s="723"/>
      <c r="F36" s="18"/>
      <c r="G36" s="16"/>
      <c r="H36" s="15"/>
      <c r="I36" s="18"/>
      <c r="J36" s="16"/>
      <c r="K36" s="17"/>
      <c r="L36" s="18"/>
      <c r="M36" s="223"/>
      <c r="N36" s="711"/>
      <c r="O36" s="732"/>
    </row>
    <row r="37" spans="1:15" ht="17.25" customHeight="1" thickBot="1">
      <c r="A37" s="229" t="s">
        <v>152</v>
      </c>
      <c r="B37" s="14"/>
      <c r="C37" s="13">
        <f aca="true" t="shared" si="12" ref="C37:O37">(C32/C31-1)*100</f>
        <v>2.032496788302285</v>
      </c>
      <c r="D37" s="9">
        <f t="shared" si="12"/>
        <v>5.413605961352963</v>
      </c>
      <c r="E37" s="724">
        <f t="shared" si="12"/>
        <v>2.1432805501310215</v>
      </c>
      <c r="F37" s="13">
        <f t="shared" si="12"/>
        <v>4.331382694741603</v>
      </c>
      <c r="G37" s="12">
        <f t="shared" si="12"/>
        <v>6.792927078983779</v>
      </c>
      <c r="H37" s="8">
        <f t="shared" si="12"/>
        <v>5.5204293858712505</v>
      </c>
      <c r="I37" s="11">
        <f t="shared" si="12"/>
        <v>-47.675490583432115</v>
      </c>
      <c r="J37" s="9">
        <f t="shared" si="12"/>
        <v>-23.84893455098934</v>
      </c>
      <c r="K37" s="10">
        <f t="shared" si="12"/>
        <v>-37.92902171375204</v>
      </c>
      <c r="L37" s="11">
        <f t="shared" si="12"/>
        <v>4.058665336994527</v>
      </c>
      <c r="M37" s="224">
        <f t="shared" si="12"/>
        <v>6.673732106354602</v>
      </c>
      <c r="N37" s="712">
        <f t="shared" si="12"/>
        <v>5.3209826969148555</v>
      </c>
      <c r="O37" s="733">
        <f t="shared" si="12"/>
        <v>3.1826798981666737</v>
      </c>
    </row>
    <row r="38" spans="1:14" s="5" customFormat="1" ht="11.25" customHeight="1" thickTop="1">
      <c r="A38" s="60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="5" customFormat="1" ht="13.5" customHeight="1">
      <c r="A39" s="60" t="s">
        <v>143</v>
      </c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65520" ht="14.25">
      <c r="C65520" s="2" t="e">
        <f>((C65516/C65503)-1)*100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P34:IV34 P37:IV37">
    <cfRule type="cellIs" priority="4" dxfId="95" operator="lessThan" stopIfTrue="1">
      <formula>0</formula>
    </cfRule>
  </conditionalFormatting>
  <conditionalFormatting sqref="A34:B34 A37:B37">
    <cfRule type="cellIs" priority="1" dxfId="95" operator="lessThan" stopIfTrue="1">
      <formula>0</formula>
    </cfRule>
  </conditionalFormatting>
  <conditionalFormatting sqref="C33:O37">
    <cfRule type="cellIs" priority="2" dxfId="96" operator="lessThan" stopIfTrue="1">
      <formula>0</formula>
    </cfRule>
    <cfRule type="cellIs" priority="3" dxfId="97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0"/>
  <sheetViews>
    <sheetView showGridLines="0" zoomScale="88" zoomScaleNormal="88" zoomScalePageLayoutView="0" workbookViewId="0" topLeftCell="A10">
      <selection activeCell="E31" sqref="E3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1.8515625" style="1" customWidth="1"/>
    <col min="16" max="16384" width="11.00390625" style="1" customWidth="1"/>
  </cols>
  <sheetData>
    <row r="1" spans="14:15" ht="22.5" customHeight="1">
      <c r="N1" s="735" t="s">
        <v>26</v>
      </c>
      <c r="O1" s="735"/>
    </row>
    <row r="2" ht="5.25" customHeight="1"/>
    <row r="3" ht="4.5" customHeight="1" thickBot="1"/>
    <row r="4" spans="1:15" ht="13.5" customHeight="1" thickTop="1">
      <c r="A4" s="656" t="s">
        <v>30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8"/>
    </row>
    <row r="5" spans="1:15" ht="12.75" customHeight="1">
      <c r="A5" s="659"/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1"/>
    </row>
    <row r="6" spans="1:15" ht="5.25" customHeight="1" thickBot="1">
      <c r="A6" s="662"/>
      <c r="B6" s="663"/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4"/>
    </row>
    <row r="7" spans="1:15" ht="16.5" customHeight="1" thickTop="1">
      <c r="A7" s="665"/>
      <c r="B7" s="666"/>
      <c r="C7" s="667" t="s">
        <v>24</v>
      </c>
      <c r="D7" s="668"/>
      <c r="E7" s="669"/>
      <c r="F7" s="670" t="s">
        <v>23</v>
      </c>
      <c r="G7" s="671"/>
      <c r="H7" s="671"/>
      <c r="I7" s="671"/>
      <c r="J7" s="671"/>
      <c r="K7" s="671"/>
      <c r="L7" s="671"/>
      <c r="M7" s="671"/>
      <c r="N7" s="699"/>
      <c r="O7" s="672" t="s">
        <v>22</v>
      </c>
    </row>
    <row r="8" spans="1:15" ht="3.75" customHeight="1" thickBot="1">
      <c r="A8" s="673"/>
      <c r="B8" s="674"/>
      <c r="C8" s="675"/>
      <c r="D8" s="676"/>
      <c r="E8" s="677"/>
      <c r="F8" s="678"/>
      <c r="G8" s="679"/>
      <c r="H8" s="679"/>
      <c r="I8" s="679"/>
      <c r="J8" s="679"/>
      <c r="K8" s="679"/>
      <c r="L8" s="679"/>
      <c r="M8" s="679"/>
      <c r="N8" s="700"/>
      <c r="O8" s="680"/>
    </row>
    <row r="9" spans="1:15" ht="21.75" customHeight="1" thickBot="1" thickTop="1">
      <c r="A9" s="681" t="s">
        <v>21</v>
      </c>
      <c r="B9" s="682"/>
      <c r="C9" s="683" t="s">
        <v>20</v>
      </c>
      <c r="D9" s="684" t="s">
        <v>19</v>
      </c>
      <c r="E9" s="685" t="s">
        <v>15</v>
      </c>
      <c r="F9" s="667" t="s">
        <v>20</v>
      </c>
      <c r="G9" s="668"/>
      <c r="H9" s="668"/>
      <c r="I9" s="667" t="s">
        <v>19</v>
      </c>
      <c r="J9" s="668"/>
      <c r="K9" s="669"/>
      <c r="L9" s="686" t="s">
        <v>18</v>
      </c>
      <c r="M9" s="687"/>
      <c r="N9" s="687"/>
      <c r="O9" s="680"/>
    </row>
    <row r="10" spans="1:15" s="59" customFormat="1" ht="18.75" customHeight="1" thickBot="1">
      <c r="A10" s="688"/>
      <c r="B10" s="689"/>
      <c r="C10" s="690"/>
      <c r="D10" s="691"/>
      <c r="E10" s="692"/>
      <c r="F10" s="693" t="s">
        <v>29</v>
      </c>
      <c r="G10" s="694" t="s">
        <v>28</v>
      </c>
      <c r="H10" s="695" t="s">
        <v>15</v>
      </c>
      <c r="I10" s="693" t="s">
        <v>29</v>
      </c>
      <c r="J10" s="694" t="s">
        <v>28</v>
      </c>
      <c r="K10" s="696" t="s">
        <v>15</v>
      </c>
      <c r="L10" s="693" t="s">
        <v>29</v>
      </c>
      <c r="M10" s="697" t="s">
        <v>28</v>
      </c>
      <c r="N10" s="701" t="s">
        <v>15</v>
      </c>
      <c r="O10" s="698"/>
    </row>
    <row r="11" spans="1:15" s="58" customFormat="1" ht="18.75" customHeight="1" thickTop="1">
      <c r="A11" s="475">
        <v>2016</v>
      </c>
      <c r="B11" s="260" t="s">
        <v>5</v>
      </c>
      <c r="C11" s="232">
        <v>11421.194000000005</v>
      </c>
      <c r="D11" s="233">
        <v>1857.0699999999988</v>
      </c>
      <c r="E11" s="713">
        <f aca="true" t="shared" si="0" ref="E11:E24">D11+C11</f>
        <v>13278.264000000003</v>
      </c>
      <c r="F11" s="232">
        <v>26922.977000000003</v>
      </c>
      <c r="G11" s="234">
        <v>13568.128</v>
      </c>
      <c r="H11" s="235">
        <f aca="true" t="shared" si="1" ref="H11:H22">G11+F11</f>
        <v>40491.105</v>
      </c>
      <c r="I11" s="236">
        <v>7023.392970000001</v>
      </c>
      <c r="J11" s="237">
        <v>1404.214</v>
      </c>
      <c r="K11" s="238">
        <f aca="true" t="shared" si="2" ref="K11:K22">J11+I11</f>
        <v>8427.60697</v>
      </c>
      <c r="L11" s="239">
        <f aca="true" t="shared" si="3" ref="L11:N24">I11+F11</f>
        <v>33946.36997</v>
      </c>
      <c r="M11" s="240">
        <f t="shared" si="3"/>
        <v>14972.342</v>
      </c>
      <c r="N11" s="702">
        <f t="shared" si="3"/>
        <v>48918.711970000004</v>
      </c>
      <c r="O11" s="725">
        <f aca="true" t="shared" si="4" ref="O11:O24">N11+E11</f>
        <v>62196.97597000001</v>
      </c>
    </row>
    <row r="12" spans="1:15" ht="18.75" customHeight="1">
      <c r="A12" s="476"/>
      <c r="B12" s="260" t="s">
        <v>4</v>
      </c>
      <c r="C12" s="46">
        <v>11848.563000000007</v>
      </c>
      <c r="D12" s="54">
        <v>2141.458999999999</v>
      </c>
      <c r="E12" s="714">
        <f t="shared" si="0"/>
        <v>13990.022000000006</v>
      </c>
      <c r="F12" s="46">
        <v>25078.524000000005</v>
      </c>
      <c r="G12" s="44">
        <v>12695.67</v>
      </c>
      <c r="H12" s="49">
        <f t="shared" si="1"/>
        <v>37774.194</v>
      </c>
      <c r="I12" s="52">
        <v>5917.042</v>
      </c>
      <c r="J12" s="51">
        <v>1500.3120000000001</v>
      </c>
      <c r="K12" s="50">
        <f t="shared" si="2"/>
        <v>7417.354</v>
      </c>
      <c r="L12" s="197">
        <f t="shared" si="3"/>
        <v>30995.566000000006</v>
      </c>
      <c r="M12" s="218">
        <f t="shared" si="3"/>
        <v>14195.982</v>
      </c>
      <c r="N12" s="703">
        <f t="shared" si="3"/>
        <v>45191.548</v>
      </c>
      <c r="O12" s="726">
        <f t="shared" si="4"/>
        <v>59181.57000000001</v>
      </c>
    </row>
    <row r="13" spans="1:15" ht="18.75" customHeight="1">
      <c r="A13" s="476"/>
      <c r="B13" s="260" t="s">
        <v>3</v>
      </c>
      <c r="C13" s="46">
        <v>12806.842000000013</v>
      </c>
      <c r="D13" s="54">
        <v>2117.8229999999985</v>
      </c>
      <c r="E13" s="714">
        <f t="shared" si="0"/>
        <v>14924.665000000012</v>
      </c>
      <c r="F13" s="46">
        <v>26157.321999999996</v>
      </c>
      <c r="G13" s="44">
        <v>14364.148999999994</v>
      </c>
      <c r="H13" s="49">
        <f t="shared" si="1"/>
        <v>40521.47099999999</v>
      </c>
      <c r="I13" s="197">
        <v>6570.702</v>
      </c>
      <c r="J13" s="51">
        <v>2597.895</v>
      </c>
      <c r="K13" s="50">
        <f t="shared" si="2"/>
        <v>9168.597</v>
      </c>
      <c r="L13" s="197">
        <f t="shared" si="3"/>
        <v>32728.023999999998</v>
      </c>
      <c r="M13" s="218">
        <f t="shared" si="3"/>
        <v>16962.043999999994</v>
      </c>
      <c r="N13" s="703">
        <f t="shared" si="3"/>
        <v>49690.06799999999</v>
      </c>
      <c r="O13" s="726">
        <f t="shared" si="4"/>
        <v>64614.73300000001</v>
      </c>
    </row>
    <row r="14" spans="1:15" ht="18.75" customHeight="1">
      <c r="A14" s="476"/>
      <c r="B14" s="260" t="s">
        <v>14</v>
      </c>
      <c r="C14" s="46">
        <v>13783.882</v>
      </c>
      <c r="D14" s="54">
        <v>991.723999999999</v>
      </c>
      <c r="E14" s="714">
        <f t="shared" si="0"/>
        <v>14775.605999999998</v>
      </c>
      <c r="F14" s="46">
        <v>29695.89699999999</v>
      </c>
      <c r="G14" s="44">
        <v>13082.559999999998</v>
      </c>
      <c r="H14" s="49">
        <f t="shared" si="1"/>
        <v>42778.45699999999</v>
      </c>
      <c r="I14" s="52">
        <v>11710.678</v>
      </c>
      <c r="J14" s="51">
        <v>3475.231</v>
      </c>
      <c r="K14" s="50">
        <f t="shared" si="2"/>
        <v>15185.909</v>
      </c>
      <c r="L14" s="197">
        <f t="shared" si="3"/>
        <v>41406.57499999999</v>
      </c>
      <c r="M14" s="218">
        <f t="shared" si="3"/>
        <v>16557.790999999997</v>
      </c>
      <c r="N14" s="703">
        <f t="shared" si="3"/>
        <v>57964.36599999999</v>
      </c>
      <c r="O14" s="726">
        <f t="shared" si="4"/>
        <v>72739.97199999998</v>
      </c>
    </row>
    <row r="15" spans="1:15" s="58" customFormat="1" ht="18.75" customHeight="1">
      <c r="A15" s="476"/>
      <c r="B15" s="260" t="s">
        <v>13</v>
      </c>
      <c r="C15" s="46">
        <v>12638.630000000001</v>
      </c>
      <c r="D15" s="54">
        <v>885.798</v>
      </c>
      <c r="E15" s="714">
        <f t="shared" si="0"/>
        <v>13524.428000000002</v>
      </c>
      <c r="F15" s="46">
        <v>25363.291999999998</v>
      </c>
      <c r="G15" s="44">
        <v>13478.010999999995</v>
      </c>
      <c r="H15" s="49">
        <f t="shared" si="1"/>
        <v>38841.30299999999</v>
      </c>
      <c r="I15" s="52">
        <v>6423.654</v>
      </c>
      <c r="J15" s="51">
        <v>2661.1779999999994</v>
      </c>
      <c r="K15" s="50">
        <f t="shared" si="2"/>
        <v>9084.832</v>
      </c>
      <c r="L15" s="197">
        <f t="shared" si="3"/>
        <v>31786.945999999996</v>
      </c>
      <c r="M15" s="218">
        <f t="shared" si="3"/>
        <v>16139.188999999995</v>
      </c>
      <c r="N15" s="703">
        <f t="shared" si="3"/>
        <v>47926.134999999995</v>
      </c>
      <c r="O15" s="726">
        <f t="shared" si="4"/>
        <v>61450.562999999995</v>
      </c>
    </row>
    <row r="16" spans="1:15" s="207" customFormat="1" ht="18.75" customHeight="1">
      <c r="A16" s="476"/>
      <c r="B16" s="261" t="s">
        <v>12</v>
      </c>
      <c r="C16" s="46">
        <v>14128.666000000003</v>
      </c>
      <c r="D16" s="54">
        <v>967.2700000000008</v>
      </c>
      <c r="E16" s="714">
        <f t="shared" si="0"/>
        <v>15095.936000000003</v>
      </c>
      <c r="F16" s="46">
        <v>24984.322999999993</v>
      </c>
      <c r="G16" s="44">
        <v>13734.576000000003</v>
      </c>
      <c r="H16" s="49">
        <f t="shared" si="1"/>
        <v>38718.899</v>
      </c>
      <c r="I16" s="52">
        <v>5563</v>
      </c>
      <c r="J16" s="51">
        <v>2170.166</v>
      </c>
      <c r="K16" s="50">
        <f t="shared" si="2"/>
        <v>7733.166</v>
      </c>
      <c r="L16" s="197">
        <f t="shared" si="3"/>
        <v>30547.322999999993</v>
      </c>
      <c r="M16" s="218">
        <f t="shared" si="3"/>
        <v>15904.742000000002</v>
      </c>
      <c r="N16" s="703">
        <f t="shared" si="3"/>
        <v>46452.064999999995</v>
      </c>
      <c r="O16" s="726">
        <f t="shared" si="4"/>
        <v>61548.001</v>
      </c>
    </row>
    <row r="17" spans="1:15" s="210" customFormat="1" ht="18.75" customHeight="1">
      <c r="A17" s="476"/>
      <c r="B17" s="260" t="s">
        <v>11</v>
      </c>
      <c r="C17" s="46">
        <v>16887.331000000006</v>
      </c>
      <c r="D17" s="54">
        <v>1309.4540000000002</v>
      </c>
      <c r="E17" s="714">
        <f t="shared" si="0"/>
        <v>18196.785000000007</v>
      </c>
      <c r="F17" s="46">
        <v>25070.022</v>
      </c>
      <c r="G17" s="44">
        <v>14500.524999999998</v>
      </c>
      <c r="H17" s="49">
        <f t="shared" si="1"/>
        <v>39570.547</v>
      </c>
      <c r="I17" s="52">
        <v>6296.044999999999</v>
      </c>
      <c r="J17" s="51">
        <v>3104.829</v>
      </c>
      <c r="K17" s="50">
        <f t="shared" si="2"/>
        <v>9400.874</v>
      </c>
      <c r="L17" s="197">
        <f t="shared" si="3"/>
        <v>31366.067</v>
      </c>
      <c r="M17" s="218">
        <f t="shared" si="3"/>
        <v>17605.354</v>
      </c>
      <c r="N17" s="703">
        <f t="shared" si="3"/>
        <v>48971.421</v>
      </c>
      <c r="O17" s="726">
        <f t="shared" si="4"/>
        <v>67168.206</v>
      </c>
    </row>
    <row r="18" spans="1:15" s="217" customFormat="1" ht="18.75" customHeight="1">
      <c r="A18" s="476"/>
      <c r="B18" s="260" t="s">
        <v>10</v>
      </c>
      <c r="C18" s="46">
        <v>15093.098999999987</v>
      </c>
      <c r="D18" s="54">
        <v>1119.6540000000005</v>
      </c>
      <c r="E18" s="714">
        <f t="shared" si="0"/>
        <v>16212.752999999988</v>
      </c>
      <c r="F18" s="46">
        <v>26007.945999999985</v>
      </c>
      <c r="G18" s="44">
        <v>14807.36499999999</v>
      </c>
      <c r="H18" s="49">
        <f t="shared" si="1"/>
        <v>40815.31099999997</v>
      </c>
      <c r="I18" s="52">
        <v>5069.978999999999</v>
      </c>
      <c r="J18" s="51">
        <v>2636.1990000000005</v>
      </c>
      <c r="K18" s="50">
        <f t="shared" si="2"/>
        <v>7706.178</v>
      </c>
      <c r="L18" s="197">
        <f t="shared" si="3"/>
        <v>31077.924999999985</v>
      </c>
      <c r="M18" s="218">
        <f t="shared" si="3"/>
        <v>17443.56399999999</v>
      </c>
      <c r="N18" s="703">
        <f t="shared" si="3"/>
        <v>48521.48899999997</v>
      </c>
      <c r="O18" s="726">
        <f t="shared" si="4"/>
        <v>64734.24199999996</v>
      </c>
    </row>
    <row r="19" spans="1:15" ht="18.75" customHeight="1">
      <c r="A19" s="476"/>
      <c r="B19" s="260" t="s">
        <v>9</v>
      </c>
      <c r="C19" s="46">
        <v>15171.751999999999</v>
      </c>
      <c r="D19" s="54">
        <v>1050.7379999999994</v>
      </c>
      <c r="E19" s="714">
        <f t="shared" si="0"/>
        <v>16222.489999999998</v>
      </c>
      <c r="F19" s="46">
        <v>26140.642999999993</v>
      </c>
      <c r="G19" s="44">
        <v>14655.275999999996</v>
      </c>
      <c r="H19" s="49">
        <f t="shared" si="1"/>
        <v>40795.91899999999</v>
      </c>
      <c r="I19" s="52">
        <v>7049.579</v>
      </c>
      <c r="J19" s="51">
        <v>3219.482</v>
      </c>
      <c r="K19" s="50">
        <f t="shared" si="2"/>
        <v>10269.061</v>
      </c>
      <c r="L19" s="197">
        <f t="shared" si="3"/>
        <v>33190.221999999994</v>
      </c>
      <c r="M19" s="218">
        <f t="shared" si="3"/>
        <v>17874.757999999994</v>
      </c>
      <c r="N19" s="703">
        <f t="shared" si="3"/>
        <v>51064.97999999999</v>
      </c>
      <c r="O19" s="726">
        <f t="shared" si="4"/>
        <v>67287.46999999999</v>
      </c>
    </row>
    <row r="20" spans="1:15" s="225" customFormat="1" ht="18.75" customHeight="1">
      <c r="A20" s="476"/>
      <c r="B20" s="260" t="s">
        <v>8</v>
      </c>
      <c r="C20" s="46">
        <v>14385.91899999999</v>
      </c>
      <c r="D20" s="54">
        <v>1113.368999999999</v>
      </c>
      <c r="E20" s="714">
        <f t="shared" si="0"/>
        <v>15499.28799999999</v>
      </c>
      <c r="F20" s="46">
        <v>29162.51900000001</v>
      </c>
      <c r="G20" s="44">
        <v>15970.464000000004</v>
      </c>
      <c r="H20" s="49">
        <f t="shared" si="1"/>
        <v>45132.983000000015</v>
      </c>
      <c r="I20" s="52">
        <v>6652.452</v>
      </c>
      <c r="J20" s="51">
        <v>3682.899</v>
      </c>
      <c r="K20" s="50">
        <f t="shared" si="2"/>
        <v>10335.351</v>
      </c>
      <c r="L20" s="197">
        <f t="shared" si="3"/>
        <v>35814.97100000001</v>
      </c>
      <c r="M20" s="218">
        <f t="shared" si="3"/>
        <v>19653.363000000005</v>
      </c>
      <c r="N20" s="703">
        <f t="shared" si="3"/>
        <v>55468.33400000002</v>
      </c>
      <c r="O20" s="726">
        <f t="shared" si="4"/>
        <v>70967.622</v>
      </c>
    </row>
    <row r="21" spans="1:15" s="48" customFormat="1" ht="18.75" customHeight="1">
      <c r="A21" s="476"/>
      <c r="B21" s="260" t="s">
        <v>7</v>
      </c>
      <c r="C21" s="46">
        <v>15439.293000000005</v>
      </c>
      <c r="D21" s="54">
        <v>1060.6469999999995</v>
      </c>
      <c r="E21" s="714">
        <f t="shared" si="0"/>
        <v>16499.940000000006</v>
      </c>
      <c r="F21" s="46">
        <v>26781.021999999997</v>
      </c>
      <c r="G21" s="44">
        <v>16346.724999999995</v>
      </c>
      <c r="H21" s="49">
        <f t="shared" si="1"/>
        <v>43127.74699999999</v>
      </c>
      <c r="I21" s="52">
        <v>7991.955</v>
      </c>
      <c r="J21" s="51">
        <v>4510.3460000000005</v>
      </c>
      <c r="K21" s="50">
        <f t="shared" si="2"/>
        <v>12502.301</v>
      </c>
      <c r="L21" s="197">
        <f t="shared" si="3"/>
        <v>34772.977</v>
      </c>
      <c r="M21" s="218">
        <f t="shared" si="3"/>
        <v>20857.070999999996</v>
      </c>
      <c r="N21" s="703">
        <f t="shared" si="3"/>
        <v>55630.04799999999</v>
      </c>
      <c r="O21" s="726">
        <f t="shared" si="4"/>
        <v>72129.988</v>
      </c>
    </row>
    <row r="22" spans="1:15" ht="18.75" customHeight="1" thickBot="1">
      <c r="A22" s="477"/>
      <c r="B22" s="260" t="s">
        <v>6</v>
      </c>
      <c r="C22" s="46">
        <v>16297.548</v>
      </c>
      <c r="D22" s="54">
        <v>1099.3519999999996</v>
      </c>
      <c r="E22" s="714">
        <f t="shared" si="0"/>
        <v>17396.9</v>
      </c>
      <c r="F22" s="46">
        <v>26692.725000000006</v>
      </c>
      <c r="G22" s="44">
        <v>16896.671000000006</v>
      </c>
      <c r="H22" s="49">
        <f t="shared" si="1"/>
        <v>43589.39600000001</v>
      </c>
      <c r="I22" s="52">
        <v>7269.738000000001</v>
      </c>
      <c r="J22" s="51">
        <v>4285.142999999999</v>
      </c>
      <c r="K22" s="50">
        <f t="shared" si="2"/>
        <v>11554.881000000001</v>
      </c>
      <c r="L22" s="197">
        <f t="shared" si="3"/>
        <v>33962.463</v>
      </c>
      <c r="M22" s="218">
        <f t="shared" si="3"/>
        <v>21181.814000000006</v>
      </c>
      <c r="N22" s="703">
        <f t="shared" si="3"/>
        <v>55144.27700000001</v>
      </c>
      <c r="O22" s="726">
        <f t="shared" si="4"/>
        <v>72541.17700000001</v>
      </c>
    </row>
    <row r="23" spans="1:15" ht="3.75" customHeight="1">
      <c r="A23" s="57"/>
      <c r="B23" s="262"/>
      <c r="C23" s="56"/>
      <c r="D23" s="55"/>
      <c r="E23" s="715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219">
        <f t="shared" si="3"/>
        <v>0</v>
      </c>
      <c r="N23" s="704">
        <f t="shared" si="3"/>
        <v>0</v>
      </c>
      <c r="O23" s="727">
        <f t="shared" si="4"/>
        <v>0</v>
      </c>
    </row>
    <row r="24" spans="1:15" s="468" customFormat="1" ht="19.5" customHeight="1">
      <c r="A24" s="461">
        <v>2017</v>
      </c>
      <c r="B24" s="260" t="s">
        <v>5</v>
      </c>
      <c r="C24" s="46">
        <v>11829.99400000001</v>
      </c>
      <c r="D24" s="462">
        <v>1191.2129999999995</v>
      </c>
      <c r="E24" s="716">
        <f t="shared" si="0"/>
        <v>13021.20700000001</v>
      </c>
      <c r="F24" s="463">
        <v>23957.267</v>
      </c>
      <c r="G24" s="44">
        <v>13194.999000000009</v>
      </c>
      <c r="H24" s="464">
        <f>G24+F24</f>
        <v>37152.26600000001</v>
      </c>
      <c r="I24" s="52">
        <v>10316.453</v>
      </c>
      <c r="J24" s="51">
        <v>3650.6160000000004</v>
      </c>
      <c r="K24" s="465">
        <f>J24+I24</f>
        <v>13967.069</v>
      </c>
      <c r="L24" s="466">
        <f t="shared" si="3"/>
        <v>34273.72</v>
      </c>
      <c r="M24" s="467">
        <f t="shared" si="3"/>
        <v>16845.61500000001</v>
      </c>
      <c r="N24" s="705">
        <f t="shared" si="3"/>
        <v>51119.33500000001</v>
      </c>
      <c r="O24" s="734">
        <f t="shared" si="4"/>
        <v>64140.542000000016</v>
      </c>
    </row>
    <row r="25" spans="1:15" s="468" customFormat="1" ht="19.5" customHeight="1">
      <c r="A25" s="461"/>
      <c r="B25" s="260" t="s">
        <v>4</v>
      </c>
      <c r="C25" s="46">
        <v>11490.663999999995</v>
      </c>
      <c r="D25" s="462">
        <v>2437.2589999999996</v>
      </c>
      <c r="E25" s="716">
        <f>D25+C25</f>
        <v>13927.922999999995</v>
      </c>
      <c r="F25" s="463">
        <v>21477.372000000003</v>
      </c>
      <c r="G25" s="44">
        <v>10834.468999999997</v>
      </c>
      <c r="H25" s="464">
        <f>G25+F25</f>
        <v>32311.841</v>
      </c>
      <c r="I25" s="52">
        <v>13366.740999999996</v>
      </c>
      <c r="J25" s="51">
        <v>5140.989</v>
      </c>
      <c r="K25" s="465">
        <f>J25+I25</f>
        <v>18507.729999999996</v>
      </c>
      <c r="L25" s="466">
        <f aca="true" t="shared" si="5" ref="L25:N26">I25+F25</f>
        <v>34844.113</v>
      </c>
      <c r="M25" s="467">
        <f t="shared" si="5"/>
        <v>15975.457999999997</v>
      </c>
      <c r="N25" s="705">
        <f t="shared" si="5"/>
        <v>50819.570999999996</v>
      </c>
      <c r="O25" s="734">
        <f>N25+E25</f>
        <v>64747.49399999999</v>
      </c>
    </row>
    <row r="26" spans="1:15" s="468" customFormat="1" ht="19.5" customHeight="1">
      <c r="A26" s="461"/>
      <c r="B26" s="260" t="s">
        <v>3</v>
      </c>
      <c r="C26" s="46">
        <v>12799.938000000004</v>
      </c>
      <c r="D26" s="462">
        <v>2855.977</v>
      </c>
      <c r="E26" s="716">
        <f>D26+C26</f>
        <v>15655.915000000005</v>
      </c>
      <c r="F26" s="463">
        <v>22139.188999999988</v>
      </c>
      <c r="G26" s="44">
        <v>13137.115000000002</v>
      </c>
      <c r="H26" s="464">
        <f>G26+F26</f>
        <v>35276.30399999999</v>
      </c>
      <c r="I26" s="52">
        <v>10475.223</v>
      </c>
      <c r="J26" s="51">
        <v>5355.985999999998</v>
      </c>
      <c r="K26" s="465">
        <f>J26+I26</f>
        <v>15831.208999999999</v>
      </c>
      <c r="L26" s="466">
        <f t="shared" si="5"/>
        <v>32614.41199999999</v>
      </c>
      <c r="M26" s="467">
        <f t="shared" si="5"/>
        <v>18493.101</v>
      </c>
      <c r="N26" s="705">
        <f t="shared" si="5"/>
        <v>51107.51299999999</v>
      </c>
      <c r="O26" s="734">
        <f>N26+E26</f>
        <v>66763.428</v>
      </c>
    </row>
    <row r="27" spans="1:15" s="468" customFormat="1" ht="19.5" customHeight="1">
      <c r="A27" s="461"/>
      <c r="B27" s="260" t="s">
        <v>14</v>
      </c>
      <c r="C27" s="46">
        <v>11693.439000000008</v>
      </c>
      <c r="D27" s="462">
        <v>1440.3899999999999</v>
      </c>
      <c r="E27" s="716">
        <f>D27+C27</f>
        <v>13133.829000000007</v>
      </c>
      <c r="F27" s="463">
        <v>24734.897999999983</v>
      </c>
      <c r="G27" s="44">
        <v>12783.227000000006</v>
      </c>
      <c r="H27" s="464">
        <f>G27+F27</f>
        <v>37518.124999999985</v>
      </c>
      <c r="I27" s="52">
        <v>17968.26</v>
      </c>
      <c r="J27" s="51">
        <v>4994.878</v>
      </c>
      <c r="K27" s="465">
        <f>J27+I27</f>
        <v>22963.138</v>
      </c>
      <c r="L27" s="466">
        <f aca="true" t="shared" si="6" ref="L27:N28">I27+F27</f>
        <v>42703.15799999998</v>
      </c>
      <c r="M27" s="467">
        <f t="shared" si="6"/>
        <v>17778.105000000007</v>
      </c>
      <c r="N27" s="705">
        <f t="shared" si="6"/>
        <v>60481.262999999984</v>
      </c>
      <c r="O27" s="734">
        <f>N27+E27</f>
        <v>73615.09199999999</v>
      </c>
    </row>
    <row r="28" spans="1:15" s="468" customFormat="1" ht="19.5" customHeight="1">
      <c r="A28" s="461"/>
      <c r="B28" s="260" t="s">
        <v>13</v>
      </c>
      <c r="C28" s="46">
        <v>12294.185999999994</v>
      </c>
      <c r="D28" s="462">
        <v>1742.8650000000002</v>
      </c>
      <c r="E28" s="716">
        <f>D28+C28</f>
        <v>14037.050999999994</v>
      </c>
      <c r="F28" s="463">
        <v>25167.995000000006</v>
      </c>
      <c r="G28" s="44">
        <v>12809.701999999996</v>
      </c>
      <c r="H28" s="464">
        <f>G28+F28</f>
        <v>37977.697</v>
      </c>
      <c r="I28" s="52">
        <v>16046.46</v>
      </c>
      <c r="J28" s="51">
        <v>5585.725000000002</v>
      </c>
      <c r="K28" s="465">
        <f>J28+I28</f>
        <v>21632.185</v>
      </c>
      <c r="L28" s="466">
        <f t="shared" si="6"/>
        <v>41214.455</v>
      </c>
      <c r="M28" s="467">
        <f t="shared" si="6"/>
        <v>18395.426999999996</v>
      </c>
      <c r="N28" s="705">
        <f t="shared" si="6"/>
        <v>59609.882</v>
      </c>
      <c r="O28" s="734">
        <f>N28+E28</f>
        <v>73646.93299999999</v>
      </c>
    </row>
    <row r="29" spans="1:15" s="468" customFormat="1" ht="19.5" customHeight="1" thickBot="1">
      <c r="A29" s="461"/>
      <c r="B29" s="260" t="s">
        <v>12</v>
      </c>
      <c r="C29" s="46">
        <v>12344.041000000007</v>
      </c>
      <c r="D29" s="462">
        <v>1933.7620000000006</v>
      </c>
      <c r="E29" s="716">
        <f>D29+C29</f>
        <v>14277.803000000007</v>
      </c>
      <c r="F29" s="463">
        <v>22046.979999999992</v>
      </c>
      <c r="G29" s="44">
        <v>13116.366</v>
      </c>
      <c r="H29" s="464">
        <f>G29+F29</f>
        <v>35163.34599999999</v>
      </c>
      <c r="I29" s="52">
        <v>11266.310000000001</v>
      </c>
      <c r="J29" s="51">
        <v>5988.25</v>
      </c>
      <c r="K29" s="465">
        <f>J29+I29</f>
        <v>17254.56</v>
      </c>
      <c r="L29" s="466">
        <f>I29+F29</f>
        <v>33313.28999999999</v>
      </c>
      <c r="M29" s="467">
        <f>J29+G29</f>
        <v>19104.616</v>
      </c>
      <c r="N29" s="705">
        <f>K29+H29</f>
        <v>52417.90599999999</v>
      </c>
      <c r="O29" s="734">
        <f>N29+E29</f>
        <v>66695.709</v>
      </c>
    </row>
    <row r="30" spans="1:15" ht="18" customHeight="1">
      <c r="A30" s="47" t="s">
        <v>2</v>
      </c>
      <c r="B30" s="37"/>
      <c r="C30" s="36"/>
      <c r="D30" s="35"/>
      <c r="E30" s="717"/>
      <c r="F30" s="36"/>
      <c r="G30" s="35"/>
      <c r="H30" s="34"/>
      <c r="I30" s="36"/>
      <c r="J30" s="35"/>
      <c r="K30" s="34"/>
      <c r="L30" s="61"/>
      <c r="M30" s="219"/>
      <c r="N30" s="704"/>
      <c r="O30" s="727"/>
    </row>
    <row r="31" spans="1:15" ht="18" customHeight="1">
      <c r="A31" s="32" t="s">
        <v>149</v>
      </c>
      <c r="B31" s="43"/>
      <c r="C31" s="46">
        <f>SUM(C11:C16)</f>
        <v>76627.77700000002</v>
      </c>
      <c r="D31" s="44">
        <f aca="true" t="shared" si="7" ref="D31:O31">SUM(D11:D16)</f>
        <v>8961.143999999997</v>
      </c>
      <c r="E31" s="718">
        <f t="shared" si="7"/>
        <v>85588.92100000002</v>
      </c>
      <c r="F31" s="46">
        <f t="shared" si="7"/>
        <v>158202.335</v>
      </c>
      <c r="G31" s="44">
        <f t="shared" si="7"/>
        <v>80923.094</v>
      </c>
      <c r="H31" s="45">
        <f t="shared" si="7"/>
        <v>239125.42899999997</v>
      </c>
      <c r="I31" s="46">
        <f t="shared" si="7"/>
        <v>43208.46897</v>
      </c>
      <c r="J31" s="44">
        <f t="shared" si="7"/>
        <v>13808.996</v>
      </c>
      <c r="K31" s="45">
        <f t="shared" si="7"/>
        <v>57017.46497</v>
      </c>
      <c r="L31" s="46">
        <f t="shared" si="7"/>
        <v>201410.80396999998</v>
      </c>
      <c r="M31" s="220">
        <f t="shared" si="7"/>
        <v>94732.08999999998</v>
      </c>
      <c r="N31" s="706">
        <f t="shared" si="7"/>
        <v>296142.89397</v>
      </c>
      <c r="O31" s="728">
        <f t="shared" si="7"/>
        <v>381731.81497</v>
      </c>
    </row>
    <row r="32" spans="1:15" ht="18" customHeight="1" thickBot="1">
      <c r="A32" s="32" t="s">
        <v>150</v>
      </c>
      <c r="B32" s="43"/>
      <c r="C32" s="42">
        <f>SUM(C24:C29)</f>
        <v>72452.26200000002</v>
      </c>
      <c r="D32" s="39">
        <f aca="true" t="shared" si="8" ref="D32:O32">SUM(D24:D29)</f>
        <v>11601.465999999999</v>
      </c>
      <c r="E32" s="719">
        <f t="shared" si="8"/>
        <v>84053.72800000003</v>
      </c>
      <c r="F32" s="41">
        <f t="shared" si="8"/>
        <v>139523.70099999997</v>
      </c>
      <c r="G32" s="39">
        <f t="shared" si="8"/>
        <v>75875.87800000001</v>
      </c>
      <c r="H32" s="40">
        <f t="shared" si="8"/>
        <v>215399.579</v>
      </c>
      <c r="I32" s="41">
        <f t="shared" si="8"/>
        <v>79439.44699999999</v>
      </c>
      <c r="J32" s="39">
        <f t="shared" si="8"/>
        <v>30716.444</v>
      </c>
      <c r="K32" s="40">
        <f t="shared" si="8"/>
        <v>110155.89099999999</v>
      </c>
      <c r="L32" s="41">
        <f t="shared" si="8"/>
        <v>218963.148</v>
      </c>
      <c r="M32" s="221">
        <f t="shared" si="8"/>
        <v>106592.32200000001</v>
      </c>
      <c r="N32" s="707">
        <f t="shared" si="8"/>
        <v>325555.47</v>
      </c>
      <c r="O32" s="729">
        <f t="shared" si="8"/>
        <v>409609.198</v>
      </c>
    </row>
    <row r="33" spans="1:15" ht="17.25" customHeight="1">
      <c r="A33" s="38" t="s">
        <v>1</v>
      </c>
      <c r="B33" s="37"/>
      <c r="C33" s="36"/>
      <c r="D33" s="35"/>
      <c r="E33" s="720"/>
      <c r="F33" s="36"/>
      <c r="G33" s="35"/>
      <c r="H33" s="33"/>
      <c r="I33" s="36"/>
      <c r="J33" s="35"/>
      <c r="K33" s="34"/>
      <c r="L33" s="61"/>
      <c r="M33" s="219"/>
      <c r="N33" s="708"/>
      <c r="O33" s="727"/>
    </row>
    <row r="34" spans="1:15" ht="17.25" customHeight="1">
      <c r="A34" s="32" t="s">
        <v>151</v>
      </c>
      <c r="B34" s="31"/>
      <c r="C34" s="241">
        <f>(C29/C16-1)*100</f>
        <v>-12.631234965848837</v>
      </c>
      <c r="D34" s="242">
        <f aca="true" t="shared" si="9" ref="D34:O34">(D29/D16-1)*100</f>
        <v>99.91956744238931</v>
      </c>
      <c r="E34" s="721">
        <f t="shared" si="9"/>
        <v>-5.419557952550913</v>
      </c>
      <c r="F34" s="241">
        <f t="shared" si="9"/>
        <v>-11.756744419290454</v>
      </c>
      <c r="G34" s="243">
        <f t="shared" si="9"/>
        <v>-4.501121840237388</v>
      </c>
      <c r="H34" s="244">
        <f t="shared" si="9"/>
        <v>-9.182990972961314</v>
      </c>
      <c r="I34" s="245">
        <f t="shared" si="9"/>
        <v>102.52220025166281</v>
      </c>
      <c r="J34" s="242">
        <f t="shared" si="9"/>
        <v>175.93511279782282</v>
      </c>
      <c r="K34" s="246">
        <f t="shared" si="9"/>
        <v>123.12413828954405</v>
      </c>
      <c r="L34" s="245">
        <f t="shared" si="9"/>
        <v>9.054695234669175</v>
      </c>
      <c r="M34" s="247">
        <f t="shared" si="9"/>
        <v>20.1189934423331</v>
      </c>
      <c r="N34" s="709">
        <f t="shared" si="9"/>
        <v>12.843004934226276</v>
      </c>
      <c r="O34" s="730">
        <f t="shared" si="9"/>
        <v>8.363728986096564</v>
      </c>
    </row>
    <row r="35" spans="1:15" ht="7.5" customHeight="1" thickBot="1">
      <c r="A35" s="30"/>
      <c r="B35" s="29"/>
      <c r="C35" s="28"/>
      <c r="D35" s="27"/>
      <c r="E35" s="722"/>
      <c r="F35" s="26"/>
      <c r="G35" s="24"/>
      <c r="H35" s="23"/>
      <c r="I35" s="26"/>
      <c r="J35" s="24"/>
      <c r="K35" s="25"/>
      <c r="L35" s="26"/>
      <c r="M35" s="222"/>
      <c r="N35" s="710"/>
      <c r="O35" s="731"/>
    </row>
    <row r="36" spans="1:15" ht="17.25" customHeight="1">
      <c r="A36" s="22" t="s">
        <v>0</v>
      </c>
      <c r="B36" s="21"/>
      <c r="C36" s="20"/>
      <c r="D36" s="19"/>
      <c r="E36" s="723"/>
      <c r="F36" s="18"/>
      <c r="G36" s="16"/>
      <c r="H36" s="15"/>
      <c r="I36" s="18"/>
      <c r="J36" s="16"/>
      <c r="K36" s="17"/>
      <c r="L36" s="18"/>
      <c r="M36" s="223"/>
      <c r="N36" s="711"/>
      <c r="O36" s="732"/>
    </row>
    <row r="37" spans="1:15" ht="17.25" customHeight="1" thickBot="1">
      <c r="A37" s="229" t="s">
        <v>152</v>
      </c>
      <c r="B37" s="14"/>
      <c r="C37" s="13">
        <f aca="true" t="shared" si="10" ref="C37:O37">(C32/C31-1)*100</f>
        <v>-5.449087998468228</v>
      </c>
      <c r="D37" s="9">
        <f t="shared" si="10"/>
        <v>29.464117527851386</v>
      </c>
      <c r="E37" s="724">
        <f t="shared" si="10"/>
        <v>-1.7936819182473251</v>
      </c>
      <c r="F37" s="13">
        <f t="shared" si="10"/>
        <v>-11.806800449563537</v>
      </c>
      <c r="G37" s="12">
        <f t="shared" si="10"/>
        <v>-6.237052676211297</v>
      </c>
      <c r="H37" s="8">
        <f t="shared" si="10"/>
        <v>-9.921926789308543</v>
      </c>
      <c r="I37" s="11">
        <f t="shared" si="10"/>
        <v>83.85156635648315</v>
      </c>
      <c r="J37" s="9">
        <f t="shared" si="10"/>
        <v>122.43792379981863</v>
      </c>
      <c r="K37" s="10">
        <f t="shared" si="10"/>
        <v>93.19675306146813</v>
      </c>
      <c r="L37" s="11">
        <f t="shared" si="10"/>
        <v>8.714698359783334</v>
      </c>
      <c r="M37" s="224">
        <f t="shared" si="10"/>
        <v>12.519761782939698</v>
      </c>
      <c r="N37" s="712">
        <f t="shared" si="10"/>
        <v>9.931886474027497</v>
      </c>
      <c r="O37" s="733">
        <f t="shared" si="10"/>
        <v>7.302871266360356</v>
      </c>
    </row>
    <row r="38" spans="1:14" s="5" customFormat="1" ht="6" customHeight="1" thickTop="1">
      <c r="A38" s="60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="5" customFormat="1" ht="13.5" customHeight="1">
      <c r="A39" s="60" t="s">
        <v>143</v>
      </c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65520" ht="14.25">
      <c r="C65520" s="2" t="e">
        <f>((C65516/C65503)-1)*100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P34:IV34 P37:IV37">
    <cfRule type="cellIs" priority="4" dxfId="95" operator="lessThan" stopIfTrue="1">
      <formula>0</formula>
    </cfRule>
  </conditionalFormatting>
  <conditionalFormatting sqref="A34:B34 A37:B37">
    <cfRule type="cellIs" priority="1" dxfId="95" operator="lessThan" stopIfTrue="1">
      <formula>0</formula>
    </cfRule>
  </conditionalFormatting>
  <conditionalFormatting sqref="C33:O37">
    <cfRule type="cellIs" priority="2" dxfId="96" operator="lessThan" stopIfTrue="1">
      <formula>0</formula>
    </cfRule>
    <cfRule type="cellIs" priority="3" dxfId="97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7"/>
  <sheetViews>
    <sheetView showGridLines="0" zoomScale="90" zoomScaleNormal="90" zoomScalePageLayoutView="0" workbookViewId="0" topLeftCell="A1">
      <selection activeCell="N1" sqref="N1:Q1"/>
    </sheetView>
  </sheetViews>
  <sheetFormatPr defaultColWidth="9.140625" defaultRowHeight="15"/>
  <cols>
    <col min="1" max="1" width="23.57421875" style="62" customWidth="1"/>
    <col min="2" max="2" width="10.140625" style="62" customWidth="1"/>
    <col min="3" max="3" width="11.421875" style="62" customWidth="1"/>
    <col min="4" max="4" width="10.00390625" style="62" bestFit="1" customWidth="1"/>
    <col min="5" max="5" width="9.00390625" style="62" customWidth="1"/>
    <col min="6" max="6" width="10.28125" style="62" customWidth="1"/>
    <col min="7" max="7" width="11.00390625" style="62" customWidth="1"/>
    <col min="8" max="8" width="10.421875" style="62" customWidth="1"/>
    <col min="9" max="9" width="7.7109375" style="62" bestFit="1" customWidth="1"/>
    <col min="10" max="10" width="11.140625" style="62" bestFit="1" customWidth="1"/>
    <col min="11" max="11" width="10.28125" style="62" customWidth="1"/>
    <col min="12" max="12" width="11.8515625" style="62" customWidth="1"/>
    <col min="13" max="13" width="9.00390625" style="62" bestFit="1" customWidth="1"/>
    <col min="14" max="14" width="11.140625" style="62" bestFit="1" customWidth="1"/>
    <col min="15" max="15" width="11.00390625" style="62" customWidth="1"/>
    <col min="16" max="16" width="11.140625" style="62" bestFit="1" customWidth="1"/>
    <col min="17" max="17" width="7.7109375" style="62" bestFit="1" customWidth="1"/>
    <col min="18" max="16384" width="9.140625" style="62" customWidth="1"/>
  </cols>
  <sheetData>
    <row r="1" spans="14:17" ht="15.75">
      <c r="N1" s="736" t="s">
        <v>26</v>
      </c>
      <c r="O1" s="736"/>
      <c r="P1" s="736"/>
      <c r="Q1" s="736"/>
    </row>
    <row r="2" ht="7.5" customHeight="1" thickBot="1"/>
    <row r="3" spans="1:17" ht="24" customHeight="1">
      <c r="A3" s="493" t="s">
        <v>37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5"/>
    </row>
    <row r="4" spans="1:17" ht="18" customHeight="1" thickBot="1">
      <c r="A4" s="496" t="s">
        <v>36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8"/>
    </row>
    <row r="5" spans="1:17" ht="15" thickBot="1">
      <c r="A5" s="501" t="s">
        <v>144</v>
      </c>
      <c r="B5" s="488" t="s">
        <v>34</v>
      </c>
      <c r="C5" s="489"/>
      <c r="D5" s="489"/>
      <c r="E5" s="489"/>
      <c r="F5" s="490"/>
      <c r="G5" s="490"/>
      <c r="H5" s="490"/>
      <c r="I5" s="491"/>
      <c r="J5" s="489" t="s">
        <v>33</v>
      </c>
      <c r="K5" s="489"/>
      <c r="L5" s="489"/>
      <c r="M5" s="489"/>
      <c r="N5" s="489"/>
      <c r="O5" s="489"/>
      <c r="P5" s="489"/>
      <c r="Q5" s="492"/>
    </row>
    <row r="6" spans="1:17" s="259" customFormat="1" ht="25.5" customHeight="1" thickBot="1">
      <c r="A6" s="502"/>
      <c r="B6" s="482" t="s">
        <v>153</v>
      </c>
      <c r="C6" s="499"/>
      <c r="D6" s="500"/>
      <c r="E6" s="480" t="s">
        <v>32</v>
      </c>
      <c r="F6" s="482" t="s">
        <v>154</v>
      </c>
      <c r="G6" s="499"/>
      <c r="H6" s="500"/>
      <c r="I6" s="478" t="s">
        <v>31</v>
      </c>
      <c r="J6" s="482" t="s">
        <v>155</v>
      </c>
      <c r="K6" s="483"/>
      <c r="L6" s="484"/>
      <c r="M6" s="480" t="s">
        <v>32</v>
      </c>
      <c r="N6" s="482" t="s">
        <v>156</v>
      </c>
      <c r="O6" s="483"/>
      <c r="P6" s="484"/>
      <c r="Q6" s="480" t="s">
        <v>31</v>
      </c>
    </row>
    <row r="7" spans="1:17" s="73" customFormat="1" ht="26.25" thickBot="1">
      <c r="A7" s="503"/>
      <c r="B7" s="77" t="s">
        <v>20</v>
      </c>
      <c r="C7" s="74" t="s">
        <v>19</v>
      </c>
      <c r="D7" s="74" t="s">
        <v>15</v>
      </c>
      <c r="E7" s="481"/>
      <c r="F7" s="77" t="s">
        <v>20</v>
      </c>
      <c r="G7" s="75" t="s">
        <v>19</v>
      </c>
      <c r="H7" s="74" t="s">
        <v>15</v>
      </c>
      <c r="I7" s="479"/>
      <c r="J7" s="77" t="s">
        <v>20</v>
      </c>
      <c r="K7" s="74" t="s">
        <v>19</v>
      </c>
      <c r="L7" s="75" t="s">
        <v>15</v>
      </c>
      <c r="M7" s="481"/>
      <c r="N7" s="76" t="s">
        <v>20</v>
      </c>
      <c r="O7" s="75" t="s">
        <v>19</v>
      </c>
      <c r="P7" s="74" t="s">
        <v>15</v>
      </c>
      <c r="Q7" s="481"/>
    </row>
    <row r="8" spans="1:17" s="65" customFormat="1" ht="17.25" customHeight="1" thickBot="1">
      <c r="A8" s="72" t="s">
        <v>22</v>
      </c>
      <c r="B8" s="68">
        <f>SUM(B9:B22)</f>
        <v>1974493</v>
      </c>
      <c r="C8" s="67">
        <f>SUM(C9:C22)</f>
        <v>72717</v>
      </c>
      <c r="D8" s="67">
        <f>C8+B8</f>
        <v>2047210</v>
      </c>
      <c r="E8" s="69">
        <f>(D8/$D$8)</f>
        <v>1</v>
      </c>
      <c r="F8" s="68">
        <f>SUM(F9:F22)</f>
        <v>1978742</v>
      </c>
      <c r="G8" s="67">
        <f>SUM(G9:G22)</f>
        <v>67416</v>
      </c>
      <c r="H8" s="67">
        <f>G8+F8</f>
        <v>2046158</v>
      </c>
      <c r="I8" s="66">
        <f aca="true" t="shared" si="0" ref="I8:I19">(D8/H8-1)*100</f>
        <v>0.05141342946146654</v>
      </c>
      <c r="J8" s="71">
        <f>SUM(J9:J22)</f>
        <v>11366162</v>
      </c>
      <c r="K8" s="70">
        <f>SUM(K9:K22)</f>
        <v>397793</v>
      </c>
      <c r="L8" s="67">
        <f>K8+J8</f>
        <v>11763955</v>
      </c>
      <c r="M8" s="69">
        <f>(L8/$L$8)</f>
        <v>1</v>
      </c>
      <c r="N8" s="68">
        <f>SUM(N9:N22)</f>
        <v>11139747</v>
      </c>
      <c r="O8" s="67">
        <f>SUM(O9:O22)</f>
        <v>377364</v>
      </c>
      <c r="P8" s="67">
        <f>O8+N8</f>
        <v>11517111</v>
      </c>
      <c r="Q8" s="66">
        <f aca="true" t="shared" si="1" ref="Q8:Q18">(L8/P8-1)*100</f>
        <v>2.1432805501310215</v>
      </c>
    </row>
    <row r="9" spans="1:17" s="65" customFormat="1" ht="18" customHeight="1" thickTop="1">
      <c r="A9" s="369" t="s">
        <v>158</v>
      </c>
      <c r="B9" s="370">
        <v>1155539</v>
      </c>
      <c r="C9" s="371">
        <v>33645</v>
      </c>
      <c r="D9" s="371">
        <f>C9+B9</f>
        <v>1189184</v>
      </c>
      <c r="E9" s="372">
        <f>(D9/$D$8)</f>
        <v>0.58088032004533</v>
      </c>
      <c r="F9" s="370">
        <v>1152581</v>
      </c>
      <c r="G9" s="371">
        <v>29552</v>
      </c>
      <c r="H9" s="371">
        <f>G9+F9</f>
        <v>1182133</v>
      </c>
      <c r="I9" s="373">
        <f t="shared" si="0"/>
        <v>0.5964641880397581</v>
      </c>
      <c r="J9" s="370">
        <v>6648191</v>
      </c>
      <c r="K9" s="371">
        <v>180524</v>
      </c>
      <c r="L9" s="371">
        <f>K9+J9</f>
        <v>6828715</v>
      </c>
      <c r="M9" s="372">
        <f>(L9/$L$8)</f>
        <v>0.5804778239971167</v>
      </c>
      <c r="N9" s="370">
        <v>6563213</v>
      </c>
      <c r="O9" s="371">
        <v>180007</v>
      </c>
      <c r="P9" s="371">
        <f>O9+N9</f>
        <v>6743220</v>
      </c>
      <c r="Q9" s="374">
        <f t="shared" si="1"/>
        <v>1.2678660936466635</v>
      </c>
    </row>
    <row r="10" spans="1:17" s="65" customFormat="1" ht="18" customHeight="1">
      <c r="A10" s="375" t="s">
        <v>159</v>
      </c>
      <c r="B10" s="376">
        <v>377434</v>
      </c>
      <c r="C10" s="377">
        <v>2102</v>
      </c>
      <c r="D10" s="377">
        <f>C10+B10</f>
        <v>379536</v>
      </c>
      <c r="E10" s="378">
        <f>(D10/$D$8)</f>
        <v>0.185391825948486</v>
      </c>
      <c r="F10" s="376">
        <v>369802</v>
      </c>
      <c r="G10" s="377">
        <v>5700</v>
      </c>
      <c r="H10" s="377">
        <f>G10+F10</f>
        <v>375502</v>
      </c>
      <c r="I10" s="379">
        <f t="shared" si="0"/>
        <v>1.0742952101453485</v>
      </c>
      <c r="J10" s="376">
        <v>1884443</v>
      </c>
      <c r="K10" s="377">
        <v>18886</v>
      </c>
      <c r="L10" s="377">
        <f>K10+J10</f>
        <v>1903329</v>
      </c>
      <c r="M10" s="378">
        <f>(L10/$L$8)</f>
        <v>0.16179329145682722</v>
      </c>
      <c r="N10" s="376">
        <v>1927348</v>
      </c>
      <c r="O10" s="377">
        <v>21042</v>
      </c>
      <c r="P10" s="377">
        <f>O10+N10</f>
        <v>1948390</v>
      </c>
      <c r="Q10" s="380">
        <f t="shared" si="1"/>
        <v>-2.312729997587748</v>
      </c>
    </row>
    <row r="11" spans="1:17" s="65" customFormat="1" ht="18" customHeight="1">
      <c r="A11" s="375" t="s">
        <v>160</v>
      </c>
      <c r="B11" s="376">
        <v>238782</v>
      </c>
      <c r="C11" s="377">
        <v>0</v>
      </c>
      <c r="D11" s="377">
        <f>C11+B11</f>
        <v>238782</v>
      </c>
      <c r="E11" s="378">
        <f>(D11/$D$8)</f>
        <v>0.11663776554432619</v>
      </c>
      <c r="F11" s="376">
        <v>247041</v>
      </c>
      <c r="G11" s="377"/>
      <c r="H11" s="377">
        <f>G11+F11</f>
        <v>247041</v>
      </c>
      <c r="I11" s="379">
        <f t="shared" si="0"/>
        <v>-3.343169757246778</v>
      </c>
      <c r="J11" s="376">
        <v>1670455</v>
      </c>
      <c r="K11" s="377">
        <v>2565</v>
      </c>
      <c r="L11" s="377">
        <f>K11+J11</f>
        <v>1673020</v>
      </c>
      <c r="M11" s="378">
        <f>(L11/$L$8)</f>
        <v>0.14221577692196205</v>
      </c>
      <c r="N11" s="376">
        <v>1447952</v>
      </c>
      <c r="O11" s="377"/>
      <c r="P11" s="377">
        <f>O11+N11</f>
        <v>1447952</v>
      </c>
      <c r="Q11" s="380">
        <f t="shared" si="1"/>
        <v>15.543885432666272</v>
      </c>
    </row>
    <row r="12" spans="1:17" s="65" customFormat="1" ht="18" customHeight="1">
      <c r="A12" s="375" t="s">
        <v>161</v>
      </c>
      <c r="B12" s="376">
        <v>86291</v>
      </c>
      <c r="C12" s="377">
        <v>0</v>
      </c>
      <c r="D12" s="377">
        <f>C12+B12</f>
        <v>86291</v>
      </c>
      <c r="E12" s="378">
        <f>(D12/$D$8)</f>
        <v>0.042150536583936186</v>
      </c>
      <c r="F12" s="376">
        <v>87724</v>
      </c>
      <c r="G12" s="377"/>
      <c r="H12" s="377">
        <f>G12+F12</f>
        <v>87724</v>
      </c>
      <c r="I12" s="379">
        <f t="shared" si="0"/>
        <v>-1.6335324426610787</v>
      </c>
      <c r="J12" s="376">
        <v>475148</v>
      </c>
      <c r="K12" s="377"/>
      <c r="L12" s="377">
        <f>K12+J12</f>
        <v>475148</v>
      </c>
      <c r="M12" s="378">
        <f>(L12/$L$8)</f>
        <v>0.04039015790182809</v>
      </c>
      <c r="N12" s="376">
        <v>462971</v>
      </c>
      <c r="O12" s="377"/>
      <c r="P12" s="377">
        <f>O12+N12</f>
        <v>462971</v>
      </c>
      <c r="Q12" s="380">
        <f t="shared" si="1"/>
        <v>2.630186339965146</v>
      </c>
    </row>
    <row r="13" spans="1:17" s="65" customFormat="1" ht="18" customHeight="1">
      <c r="A13" s="375" t="s">
        <v>162</v>
      </c>
      <c r="B13" s="376">
        <v>76859</v>
      </c>
      <c r="C13" s="377">
        <v>467</v>
      </c>
      <c r="D13" s="377">
        <f>C13+B13</f>
        <v>77326</v>
      </c>
      <c r="E13" s="378">
        <f>(D13/$D$8)</f>
        <v>0.037771405962260834</v>
      </c>
      <c r="F13" s="376">
        <v>83955</v>
      </c>
      <c r="G13" s="377">
        <v>227</v>
      </c>
      <c r="H13" s="377">
        <f>G13+F13</f>
        <v>84182</v>
      </c>
      <c r="I13" s="379">
        <f t="shared" si="0"/>
        <v>-8.144258867691434</v>
      </c>
      <c r="J13" s="376">
        <v>442533</v>
      </c>
      <c r="K13" s="377">
        <v>649</v>
      </c>
      <c r="L13" s="377">
        <f>K13+J13</f>
        <v>443182</v>
      </c>
      <c r="M13" s="378">
        <f>(L13/$L$8)</f>
        <v>0.037672874471213126</v>
      </c>
      <c r="N13" s="376">
        <v>455448</v>
      </c>
      <c r="O13" s="377">
        <v>1728</v>
      </c>
      <c r="P13" s="377">
        <f>O13+N13</f>
        <v>457176</v>
      </c>
      <c r="Q13" s="380">
        <f t="shared" si="1"/>
        <v>-3.060965579995445</v>
      </c>
    </row>
    <row r="14" spans="1:17" s="65" customFormat="1" ht="18" customHeight="1">
      <c r="A14" s="375" t="s">
        <v>163</v>
      </c>
      <c r="B14" s="376">
        <v>22112</v>
      </c>
      <c r="C14" s="377">
        <v>0</v>
      </c>
      <c r="D14" s="377">
        <f aca="true" t="shared" si="2" ref="D14:D19">C14+B14</f>
        <v>22112</v>
      </c>
      <c r="E14" s="378">
        <f aca="true" t="shared" si="3" ref="E14:E19">(D14/$D$8)</f>
        <v>0.010801041417343605</v>
      </c>
      <c r="F14" s="376">
        <v>13140</v>
      </c>
      <c r="G14" s="377"/>
      <c r="H14" s="377">
        <f aca="true" t="shared" si="4" ref="H14:H19">G14+F14</f>
        <v>13140</v>
      </c>
      <c r="I14" s="379">
        <f aca="true" t="shared" si="5" ref="I14:I19">(D14/H14-1)*100</f>
        <v>68.28006088280061</v>
      </c>
      <c r="J14" s="376">
        <v>128403</v>
      </c>
      <c r="K14" s="377">
        <v>308</v>
      </c>
      <c r="L14" s="377">
        <f aca="true" t="shared" si="6" ref="L14:L19">K14+J14</f>
        <v>128711</v>
      </c>
      <c r="M14" s="378">
        <f aca="true" t="shared" si="7" ref="M14:M19">(L14/$L$8)</f>
        <v>0.010941133317834011</v>
      </c>
      <c r="N14" s="376">
        <v>138118</v>
      </c>
      <c r="O14" s="377"/>
      <c r="P14" s="377">
        <f aca="true" t="shared" si="8" ref="P14:P19">O14+N14</f>
        <v>138118</v>
      </c>
      <c r="Q14" s="380">
        <f aca="true" t="shared" si="9" ref="Q14:Q19">(L14/P14-1)*100</f>
        <v>-6.810842902445735</v>
      </c>
    </row>
    <row r="15" spans="1:17" s="65" customFormat="1" ht="18" customHeight="1">
      <c r="A15" s="375" t="s">
        <v>164</v>
      </c>
      <c r="B15" s="376">
        <v>17476</v>
      </c>
      <c r="C15" s="377">
        <v>498</v>
      </c>
      <c r="D15" s="377">
        <f t="shared" si="2"/>
        <v>17974</v>
      </c>
      <c r="E15" s="378">
        <f t="shared" si="3"/>
        <v>0.00877975390897856</v>
      </c>
      <c r="F15" s="376">
        <v>24499</v>
      </c>
      <c r="G15" s="377">
        <v>301</v>
      </c>
      <c r="H15" s="377">
        <f t="shared" si="4"/>
        <v>24800</v>
      </c>
      <c r="I15" s="379">
        <f t="shared" si="5"/>
        <v>-27.5241935483871</v>
      </c>
      <c r="J15" s="376">
        <v>116989</v>
      </c>
      <c r="K15" s="377">
        <v>917</v>
      </c>
      <c r="L15" s="377">
        <f t="shared" si="6"/>
        <v>117906</v>
      </c>
      <c r="M15" s="378">
        <f t="shared" si="7"/>
        <v>0.010022649695616823</v>
      </c>
      <c r="N15" s="376">
        <v>144697</v>
      </c>
      <c r="O15" s="377">
        <v>1140</v>
      </c>
      <c r="P15" s="377">
        <f t="shared" si="8"/>
        <v>145837</v>
      </c>
      <c r="Q15" s="380">
        <f t="shared" si="9"/>
        <v>-19.15220417315222</v>
      </c>
    </row>
    <row r="16" spans="1:17" s="65" customFormat="1" ht="18" customHeight="1">
      <c r="A16" s="375" t="s">
        <v>165</v>
      </c>
      <c r="B16" s="376">
        <v>0</v>
      </c>
      <c r="C16" s="377">
        <v>9987</v>
      </c>
      <c r="D16" s="377">
        <f t="shared" si="2"/>
        <v>9987</v>
      </c>
      <c r="E16" s="378">
        <f t="shared" si="3"/>
        <v>0.0048783466278496095</v>
      </c>
      <c r="F16" s="376"/>
      <c r="G16" s="377">
        <v>5659</v>
      </c>
      <c r="H16" s="377">
        <f t="shared" si="4"/>
        <v>5659</v>
      </c>
      <c r="I16" s="379">
        <f t="shared" si="5"/>
        <v>76.47994345290687</v>
      </c>
      <c r="J16" s="376"/>
      <c r="K16" s="377">
        <v>57634</v>
      </c>
      <c r="L16" s="377">
        <f t="shared" si="6"/>
        <v>57634</v>
      </c>
      <c r="M16" s="378">
        <f t="shared" si="7"/>
        <v>0.004899202691611792</v>
      </c>
      <c r="N16" s="376"/>
      <c r="O16" s="377">
        <v>34488</v>
      </c>
      <c r="P16" s="377">
        <f t="shared" si="8"/>
        <v>34488</v>
      </c>
      <c r="Q16" s="380">
        <f t="shared" si="9"/>
        <v>67.11319879378334</v>
      </c>
    </row>
    <row r="17" spans="1:20" s="65" customFormat="1" ht="18" customHeight="1">
      <c r="A17" s="375" t="s">
        <v>166</v>
      </c>
      <c r="B17" s="376">
        <v>0</v>
      </c>
      <c r="C17" s="377">
        <v>5555</v>
      </c>
      <c r="D17" s="377">
        <f t="shared" si="2"/>
        <v>5555</v>
      </c>
      <c r="E17" s="378">
        <f t="shared" si="3"/>
        <v>0.00271344903551663</v>
      </c>
      <c r="F17" s="376"/>
      <c r="G17" s="377">
        <v>5377</v>
      </c>
      <c r="H17" s="377">
        <f t="shared" si="4"/>
        <v>5377</v>
      </c>
      <c r="I17" s="379">
        <f t="shared" si="5"/>
        <v>3.3103961316719444</v>
      </c>
      <c r="J17" s="376"/>
      <c r="K17" s="377">
        <v>33583</v>
      </c>
      <c r="L17" s="377">
        <f t="shared" si="6"/>
        <v>33583</v>
      </c>
      <c r="M17" s="378">
        <f t="shared" si="7"/>
        <v>0.0028547372036020198</v>
      </c>
      <c r="N17" s="376"/>
      <c r="O17" s="377">
        <v>27290</v>
      </c>
      <c r="P17" s="377">
        <f t="shared" si="8"/>
        <v>27290</v>
      </c>
      <c r="Q17" s="380">
        <f t="shared" si="9"/>
        <v>23.05972883840235</v>
      </c>
      <c r="T17" s="257"/>
    </row>
    <row r="18" spans="1:17" s="65" customFormat="1" ht="18" customHeight="1">
      <c r="A18" s="375" t="s">
        <v>167</v>
      </c>
      <c r="B18" s="376">
        <v>0</v>
      </c>
      <c r="C18" s="377">
        <v>5213</v>
      </c>
      <c r="D18" s="377">
        <f t="shared" si="2"/>
        <v>5213</v>
      </c>
      <c r="E18" s="378">
        <f t="shared" si="3"/>
        <v>0.0025463924072273974</v>
      </c>
      <c r="F18" s="376"/>
      <c r="G18" s="377">
        <v>5006</v>
      </c>
      <c r="H18" s="377">
        <f t="shared" si="4"/>
        <v>5006</v>
      </c>
      <c r="I18" s="379">
        <f t="shared" si="5"/>
        <v>4.135037954454646</v>
      </c>
      <c r="J18" s="376"/>
      <c r="K18" s="377">
        <v>17354</v>
      </c>
      <c r="L18" s="377">
        <f t="shared" si="6"/>
        <v>17354</v>
      </c>
      <c r="M18" s="378">
        <f t="shared" si="7"/>
        <v>0.0014751841536286053</v>
      </c>
      <c r="N18" s="376"/>
      <c r="O18" s="377">
        <v>24069</v>
      </c>
      <c r="P18" s="377">
        <f t="shared" si="8"/>
        <v>24069</v>
      </c>
      <c r="Q18" s="380">
        <f t="shared" si="9"/>
        <v>-27.898957164817816</v>
      </c>
    </row>
    <row r="19" spans="1:17" s="65" customFormat="1" ht="18" customHeight="1">
      <c r="A19" s="375" t="s">
        <v>168</v>
      </c>
      <c r="B19" s="376">
        <v>0</v>
      </c>
      <c r="C19" s="377">
        <v>1341</v>
      </c>
      <c r="D19" s="377">
        <f t="shared" si="2"/>
        <v>1341</v>
      </c>
      <c r="E19" s="378">
        <f t="shared" si="3"/>
        <v>0.0006550378319762017</v>
      </c>
      <c r="F19" s="376"/>
      <c r="G19" s="377">
        <v>1199</v>
      </c>
      <c r="H19" s="377">
        <f t="shared" si="4"/>
        <v>1199</v>
      </c>
      <c r="I19" s="379">
        <f t="shared" si="5"/>
        <v>11.84320266889074</v>
      </c>
      <c r="J19" s="376"/>
      <c r="K19" s="377">
        <v>7870</v>
      </c>
      <c r="L19" s="377">
        <f t="shared" si="6"/>
        <v>7870</v>
      </c>
      <c r="M19" s="378">
        <f t="shared" si="7"/>
        <v>0.0006689926984589791</v>
      </c>
      <c r="N19" s="376"/>
      <c r="O19" s="377">
        <v>9644</v>
      </c>
      <c r="P19" s="377">
        <f t="shared" si="8"/>
        <v>9644</v>
      </c>
      <c r="Q19" s="380">
        <f t="shared" si="9"/>
        <v>-18.3948569058482</v>
      </c>
    </row>
    <row r="20" spans="1:17" s="65" customFormat="1" ht="18" customHeight="1">
      <c r="A20" s="375" t="s">
        <v>169</v>
      </c>
      <c r="B20" s="376">
        <v>0</v>
      </c>
      <c r="C20" s="377">
        <v>1302</v>
      </c>
      <c r="D20" s="377">
        <f>C20+B20</f>
        <v>1302</v>
      </c>
      <c r="E20" s="378">
        <f>(D20/$D$8)</f>
        <v>0.0006359875147151489</v>
      </c>
      <c r="F20" s="376"/>
      <c r="G20" s="377">
        <v>733</v>
      </c>
      <c r="H20" s="377">
        <f>G20+F20</f>
        <v>733</v>
      </c>
      <c r="I20" s="379">
        <f>(D20/H20-1)*100</f>
        <v>77.62619372442019</v>
      </c>
      <c r="J20" s="376"/>
      <c r="K20" s="377">
        <v>5346</v>
      </c>
      <c r="L20" s="377">
        <f>K20+J20</f>
        <v>5346</v>
      </c>
      <c r="M20" s="378">
        <f>(L20/$L$8)</f>
        <v>0.00045443900456946666</v>
      </c>
      <c r="N20" s="376"/>
      <c r="O20" s="377">
        <v>4094</v>
      </c>
      <c r="P20" s="377">
        <f>O20+N20</f>
        <v>4094</v>
      </c>
      <c r="Q20" s="380">
        <f>(L20/P20-1)*100</f>
        <v>30.581338544211036</v>
      </c>
    </row>
    <row r="21" spans="1:17" s="65" customFormat="1" ht="18" customHeight="1">
      <c r="A21" s="375" t="s">
        <v>170</v>
      </c>
      <c r="B21" s="376">
        <v>0</v>
      </c>
      <c r="C21" s="377">
        <v>1186</v>
      </c>
      <c r="D21" s="377">
        <f>C21+B21</f>
        <v>1186</v>
      </c>
      <c r="E21" s="378">
        <f>(D21/$D$8)</f>
        <v>0.0005793250326053507</v>
      </c>
      <c r="F21" s="376"/>
      <c r="G21" s="377">
        <v>1480</v>
      </c>
      <c r="H21" s="377">
        <f>G21+F21</f>
        <v>1480</v>
      </c>
      <c r="I21" s="379">
        <f>(D21/H21-1)*100</f>
        <v>-19.864864864864863</v>
      </c>
      <c r="J21" s="376"/>
      <c r="K21" s="377">
        <v>10539</v>
      </c>
      <c r="L21" s="377">
        <f>K21+J21</f>
        <v>10539</v>
      </c>
      <c r="M21" s="378">
        <f>(L21/$L$8)</f>
        <v>0.0008958721790418273</v>
      </c>
      <c r="N21" s="376"/>
      <c r="O21" s="377">
        <v>7125</v>
      </c>
      <c r="P21" s="377">
        <f>O21+N21</f>
        <v>7125</v>
      </c>
      <c r="Q21" s="380">
        <f>(L21/P21-1)*100</f>
        <v>47.9157894736842</v>
      </c>
    </row>
    <row r="22" spans="1:17" s="65" customFormat="1" ht="18" customHeight="1" thickBot="1">
      <c r="A22" s="381" t="s">
        <v>171</v>
      </c>
      <c r="B22" s="382">
        <v>0</v>
      </c>
      <c r="C22" s="383">
        <v>11421</v>
      </c>
      <c r="D22" s="383">
        <f>C22+B22</f>
        <v>11421</v>
      </c>
      <c r="E22" s="384">
        <f>(D22/$D$8)</f>
        <v>0.0055788121394483225</v>
      </c>
      <c r="F22" s="382">
        <v>0</v>
      </c>
      <c r="G22" s="383">
        <v>12182</v>
      </c>
      <c r="H22" s="383">
        <f>G22+F22</f>
        <v>12182</v>
      </c>
      <c r="I22" s="385">
        <f>(D22/H22-1)*100</f>
        <v>-6.246921687736007</v>
      </c>
      <c r="J22" s="382">
        <v>0</v>
      </c>
      <c r="K22" s="383">
        <v>61618</v>
      </c>
      <c r="L22" s="383">
        <f>K22+J22</f>
        <v>61618</v>
      </c>
      <c r="M22" s="384">
        <f>(L22/$L$8)</f>
        <v>0.0052378643066893745</v>
      </c>
      <c r="N22" s="382">
        <v>0</v>
      </c>
      <c r="O22" s="383">
        <v>66737</v>
      </c>
      <c r="P22" s="383">
        <f>O22+N22</f>
        <v>66737</v>
      </c>
      <c r="Q22" s="386">
        <f>(L22/P22-1)*100</f>
        <v>-7.670407719855554</v>
      </c>
    </row>
    <row r="23" s="64" customFormat="1" ht="6" customHeight="1" thickTop="1">
      <c r="A23" s="63"/>
    </row>
    <row r="24" ht="15">
      <c r="A24" s="87" t="s">
        <v>40</v>
      </c>
    </row>
    <row r="27" ht="14.25">
      <c r="B27" s="258"/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3:Q65536 I23:I65536 Q3 I3 I5 Q5">
    <cfRule type="cellIs" priority="3" dxfId="95" operator="lessThan" stopIfTrue="1">
      <formula>0</formula>
    </cfRule>
  </conditionalFormatting>
  <conditionalFormatting sqref="Q8:Q22 I8:I22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pane xSplit="22327" topLeftCell="A1" activePane="topLeft" state="split"/>
      <selection pane="topLeft" activeCell="I15" sqref="I15"/>
      <selection pane="topRight" activeCell="J1" sqref="J1"/>
    </sheetView>
  </sheetViews>
  <sheetFormatPr defaultColWidth="9.140625" defaultRowHeight="15"/>
  <cols>
    <col min="1" max="1" width="24.421875" style="62" customWidth="1"/>
    <col min="2" max="2" width="10.421875" style="62" customWidth="1"/>
    <col min="3" max="3" width="11.140625" style="62" customWidth="1"/>
    <col min="4" max="4" width="8.140625" style="62" bestFit="1" customWidth="1"/>
    <col min="5" max="5" width="10.140625" style="62" bestFit="1" customWidth="1"/>
    <col min="6" max="6" width="8.8515625" style="62" customWidth="1"/>
    <col min="7" max="7" width="12.28125" style="62" customWidth="1"/>
    <col min="8" max="8" width="8.00390625" style="62" bestFit="1" customWidth="1"/>
    <col min="9" max="9" width="7.7109375" style="62" bestFit="1" customWidth="1"/>
    <col min="10" max="10" width="9.421875" style="62" customWidth="1"/>
    <col min="11" max="11" width="11.28125" style="62" customWidth="1"/>
    <col min="12" max="12" width="9.00390625" style="62" customWidth="1"/>
    <col min="13" max="13" width="10.421875" style="62" customWidth="1"/>
    <col min="14" max="14" width="9.00390625" style="62" customWidth="1"/>
    <col min="15" max="15" width="10.8515625" style="62" customWidth="1"/>
    <col min="16" max="16" width="7.8515625" style="62" customWidth="1"/>
    <col min="17" max="17" width="7.7109375" style="62" bestFit="1" customWidth="1"/>
    <col min="18" max="16384" width="9.140625" style="62" customWidth="1"/>
  </cols>
  <sheetData>
    <row r="1" spans="14:17" ht="18.75" thickBot="1">
      <c r="N1" s="485" t="s">
        <v>26</v>
      </c>
      <c r="O1" s="486"/>
      <c r="P1" s="486"/>
      <c r="Q1" s="487"/>
    </row>
    <row r="2" ht="7.5" customHeight="1" thickBot="1"/>
    <row r="3" spans="1:17" ht="24" customHeight="1">
      <c r="A3" s="493" t="s">
        <v>39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5"/>
    </row>
    <row r="4" spans="1:17" ht="16.5" customHeight="1" thickBot="1">
      <c r="A4" s="496" t="s">
        <v>36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8"/>
    </row>
    <row r="5" spans="1:17" ht="15" thickBot="1">
      <c r="A5" s="507" t="s">
        <v>35</v>
      </c>
      <c r="B5" s="488" t="s">
        <v>34</v>
      </c>
      <c r="C5" s="489"/>
      <c r="D5" s="489"/>
      <c r="E5" s="489"/>
      <c r="F5" s="490"/>
      <c r="G5" s="490"/>
      <c r="H5" s="490"/>
      <c r="I5" s="491"/>
      <c r="J5" s="489" t="s">
        <v>33</v>
      </c>
      <c r="K5" s="489"/>
      <c r="L5" s="489"/>
      <c r="M5" s="489"/>
      <c r="N5" s="489"/>
      <c r="O5" s="489"/>
      <c r="P5" s="489"/>
      <c r="Q5" s="492"/>
    </row>
    <row r="6" spans="1:17" s="78" customFormat="1" ht="25.5" customHeight="1" thickBot="1">
      <c r="A6" s="508"/>
      <c r="B6" s="504" t="s">
        <v>153</v>
      </c>
      <c r="C6" s="505"/>
      <c r="D6" s="506"/>
      <c r="E6" s="480" t="s">
        <v>32</v>
      </c>
      <c r="F6" s="504" t="s">
        <v>154</v>
      </c>
      <c r="G6" s="505"/>
      <c r="H6" s="506"/>
      <c r="I6" s="478" t="s">
        <v>31</v>
      </c>
      <c r="J6" s="504" t="s">
        <v>155</v>
      </c>
      <c r="K6" s="505"/>
      <c r="L6" s="506"/>
      <c r="M6" s="480" t="s">
        <v>32</v>
      </c>
      <c r="N6" s="504" t="s">
        <v>156</v>
      </c>
      <c r="O6" s="505"/>
      <c r="P6" s="506"/>
      <c r="Q6" s="480" t="s">
        <v>31</v>
      </c>
    </row>
    <row r="7" spans="1:17" s="73" customFormat="1" ht="26.25" thickBot="1">
      <c r="A7" s="509"/>
      <c r="B7" s="77" t="s">
        <v>20</v>
      </c>
      <c r="C7" s="74" t="s">
        <v>19</v>
      </c>
      <c r="D7" s="74" t="s">
        <v>15</v>
      </c>
      <c r="E7" s="481"/>
      <c r="F7" s="77" t="s">
        <v>20</v>
      </c>
      <c r="G7" s="75" t="s">
        <v>19</v>
      </c>
      <c r="H7" s="74" t="s">
        <v>15</v>
      </c>
      <c r="I7" s="479"/>
      <c r="J7" s="77" t="s">
        <v>20</v>
      </c>
      <c r="K7" s="74" t="s">
        <v>19</v>
      </c>
      <c r="L7" s="75" t="s">
        <v>15</v>
      </c>
      <c r="M7" s="481"/>
      <c r="N7" s="76" t="s">
        <v>20</v>
      </c>
      <c r="O7" s="75" t="s">
        <v>19</v>
      </c>
      <c r="P7" s="74" t="s">
        <v>15</v>
      </c>
      <c r="Q7" s="481"/>
    </row>
    <row r="8" spans="1:17" s="80" customFormat="1" ht="17.25" customHeight="1" thickBot="1">
      <c r="A8" s="85" t="s">
        <v>22</v>
      </c>
      <c r="B8" s="83">
        <f>SUM(B9:B22)</f>
        <v>12344.041</v>
      </c>
      <c r="C8" s="82">
        <f>SUM(C9:C22)</f>
        <v>1933.7620000000004</v>
      </c>
      <c r="D8" s="82">
        <f>C8+B8</f>
        <v>14277.803</v>
      </c>
      <c r="E8" s="84">
        <f>(D8/$D$8)</f>
        <v>1</v>
      </c>
      <c r="F8" s="83">
        <f>SUM(F9:F22)</f>
        <v>14128.665999999996</v>
      </c>
      <c r="G8" s="82">
        <f>SUM(G9:G22)</f>
        <v>967.2699999999998</v>
      </c>
      <c r="H8" s="82">
        <f>G8+F8</f>
        <v>15095.935999999996</v>
      </c>
      <c r="I8" s="81">
        <f>(D8/H8-1)*100</f>
        <v>-5.419557952550913</v>
      </c>
      <c r="J8" s="83">
        <f>SUM(J9:J22)</f>
        <v>72452.262</v>
      </c>
      <c r="K8" s="82">
        <f>SUM(K9:K22)</f>
        <v>11601.466</v>
      </c>
      <c r="L8" s="82">
        <f>K8+J8</f>
        <v>84053.728</v>
      </c>
      <c r="M8" s="84">
        <f>(L8/$L$8)</f>
        <v>1</v>
      </c>
      <c r="N8" s="83">
        <f>SUM(N9:N22)</f>
        <v>76627.77699999997</v>
      </c>
      <c r="O8" s="82">
        <f>SUM(O9:O22)</f>
        <v>8961.143999999998</v>
      </c>
      <c r="P8" s="82">
        <f>O8+N8</f>
        <v>85588.92099999997</v>
      </c>
      <c r="Q8" s="81">
        <f>(L8/P8-1)*100</f>
        <v>-1.793681918247303</v>
      </c>
    </row>
    <row r="9" spans="1:17" s="65" customFormat="1" ht="17.25" customHeight="1" thickTop="1">
      <c r="A9" s="369" t="s">
        <v>158</v>
      </c>
      <c r="B9" s="370">
        <v>5733.603999999999</v>
      </c>
      <c r="C9" s="371">
        <v>266.062</v>
      </c>
      <c r="D9" s="371">
        <f>C9+B9</f>
        <v>5999.665999999999</v>
      </c>
      <c r="E9" s="372">
        <f>(D9/$D$8)</f>
        <v>0.4202093277236</v>
      </c>
      <c r="F9" s="370">
        <v>6127.188</v>
      </c>
      <c r="G9" s="371">
        <v>240.51900000000003</v>
      </c>
      <c r="H9" s="371">
        <f>G9+F9</f>
        <v>6367.707</v>
      </c>
      <c r="I9" s="373">
        <f>(D9/H9-1)*100</f>
        <v>-5.779804252928111</v>
      </c>
      <c r="J9" s="370">
        <v>33827.689999999995</v>
      </c>
      <c r="K9" s="371">
        <v>1478.5140000000001</v>
      </c>
      <c r="L9" s="371">
        <f>K9+J9</f>
        <v>35306.204</v>
      </c>
      <c r="M9" s="372">
        <f>(L9/$L$8)</f>
        <v>0.4200432846952368</v>
      </c>
      <c r="N9" s="370">
        <v>34350.54999999997</v>
      </c>
      <c r="O9" s="371">
        <v>1536.9660000000001</v>
      </c>
      <c r="P9" s="371">
        <f>O9+N9</f>
        <v>35887.51599999997</v>
      </c>
      <c r="Q9" s="374">
        <f>(L9/P9-1)*100</f>
        <v>-1.6198167630213534</v>
      </c>
    </row>
    <row r="10" spans="1:17" s="65" customFormat="1" ht="17.25" customHeight="1">
      <c r="A10" s="375" t="s">
        <v>172</v>
      </c>
      <c r="B10" s="376">
        <v>2417.827</v>
      </c>
      <c r="C10" s="377">
        <v>0</v>
      </c>
      <c r="D10" s="377">
        <f>C10+B10</f>
        <v>2417.827</v>
      </c>
      <c r="E10" s="378">
        <f>(D10/$D$8)</f>
        <v>0.16934166972327608</v>
      </c>
      <c r="F10" s="376">
        <v>2674.711</v>
      </c>
      <c r="G10" s="377"/>
      <c r="H10" s="377">
        <f>G10+F10</f>
        <v>2674.711</v>
      </c>
      <c r="I10" s="379">
        <f>(D10/H10-1)*100</f>
        <v>-9.604177797152646</v>
      </c>
      <c r="J10" s="376">
        <v>11958.609</v>
      </c>
      <c r="K10" s="377"/>
      <c r="L10" s="377">
        <f>K10+J10</f>
        <v>11958.609</v>
      </c>
      <c r="M10" s="378">
        <f>(L10/$L$8)</f>
        <v>0.14227339208559553</v>
      </c>
      <c r="N10" s="376">
        <v>14898.208999999999</v>
      </c>
      <c r="O10" s="377"/>
      <c r="P10" s="377">
        <f>O10+N10</f>
        <v>14898.208999999999</v>
      </c>
      <c r="Q10" s="380">
        <f>(L10/P10-1)*100</f>
        <v>-19.731230780827403</v>
      </c>
    </row>
    <row r="11" spans="1:17" s="65" customFormat="1" ht="17.25" customHeight="1">
      <c r="A11" s="375" t="s">
        <v>159</v>
      </c>
      <c r="B11" s="376">
        <v>1656.135</v>
      </c>
      <c r="C11" s="377">
        <v>7.175000000000001</v>
      </c>
      <c r="D11" s="377">
        <f>C11+B11</f>
        <v>1663.31</v>
      </c>
      <c r="E11" s="378">
        <f>(D11/$D$8)</f>
        <v>0.11649621443859394</v>
      </c>
      <c r="F11" s="376">
        <v>1764.2219999999998</v>
      </c>
      <c r="G11" s="377">
        <v>51.077000000000005</v>
      </c>
      <c r="H11" s="377">
        <f>G11+F11</f>
        <v>1815.2989999999998</v>
      </c>
      <c r="I11" s="379">
        <f>(D11/H11-1)*100</f>
        <v>-8.37267028737414</v>
      </c>
      <c r="J11" s="376">
        <v>9869.080999999998</v>
      </c>
      <c r="K11" s="377">
        <v>128.866</v>
      </c>
      <c r="L11" s="377">
        <f>K11+J11</f>
        <v>9997.946999999998</v>
      </c>
      <c r="M11" s="378">
        <f>(L11/$L$8)</f>
        <v>0.11894709774205373</v>
      </c>
      <c r="N11" s="376">
        <v>9504.605999999998</v>
      </c>
      <c r="O11" s="377">
        <v>209.18599999999998</v>
      </c>
      <c r="P11" s="377">
        <f>O11+N11</f>
        <v>9713.791999999998</v>
      </c>
      <c r="Q11" s="380">
        <f>(L11/P11-1)*100</f>
        <v>2.9252736727325424</v>
      </c>
    </row>
    <row r="12" spans="1:17" s="65" customFormat="1" ht="17.25" customHeight="1">
      <c r="A12" s="375" t="s">
        <v>173</v>
      </c>
      <c r="B12" s="376">
        <v>610.197</v>
      </c>
      <c r="C12" s="377">
        <v>663.498</v>
      </c>
      <c r="D12" s="377">
        <f aca="true" t="shared" si="0" ref="D12:D19">C12+B12</f>
        <v>1273.6950000000002</v>
      </c>
      <c r="E12" s="378">
        <f aca="true" t="shared" si="1" ref="E12:E19">(D12/$D$8)</f>
        <v>0.08920805252740917</v>
      </c>
      <c r="F12" s="376">
        <v>1697.085</v>
      </c>
      <c r="G12" s="377"/>
      <c r="H12" s="377">
        <f aca="true" t="shared" si="2" ref="H12:H19">G12+F12</f>
        <v>1697.085</v>
      </c>
      <c r="I12" s="379">
        <f aca="true" t="shared" si="3" ref="I12:I20">(D12/H12-1)*100</f>
        <v>-24.948072724701465</v>
      </c>
      <c r="J12" s="376">
        <v>5419.306000000001</v>
      </c>
      <c r="K12" s="377">
        <v>4321.268000000002</v>
      </c>
      <c r="L12" s="377">
        <f aca="true" t="shared" si="4" ref="L12:L19">K12+J12</f>
        <v>9740.574000000004</v>
      </c>
      <c r="M12" s="378">
        <f aca="true" t="shared" si="5" ref="M12:M19">(L12/$L$8)</f>
        <v>0.11588509197355296</v>
      </c>
      <c r="N12" s="376">
        <v>8815.447999999999</v>
      </c>
      <c r="O12" s="377"/>
      <c r="P12" s="377">
        <f aca="true" t="shared" si="6" ref="P12:P19">O12+N12</f>
        <v>8815.447999999999</v>
      </c>
      <c r="Q12" s="380">
        <f aca="true" t="shared" si="7" ref="Q12:Q19">(L12/P12-1)*100</f>
        <v>10.494373059656258</v>
      </c>
    </row>
    <row r="13" spans="1:17" s="65" customFormat="1" ht="17.25" customHeight="1">
      <c r="A13" s="375" t="s">
        <v>174</v>
      </c>
      <c r="B13" s="376">
        <v>542.9280000000001</v>
      </c>
      <c r="C13" s="377">
        <v>312.1150000000001</v>
      </c>
      <c r="D13" s="377">
        <f t="shared" si="0"/>
        <v>855.0430000000002</v>
      </c>
      <c r="E13" s="378">
        <f t="shared" si="1"/>
        <v>0.05988617436450133</v>
      </c>
      <c r="F13" s="376">
        <v>627.752</v>
      </c>
      <c r="G13" s="377">
        <v>137.44</v>
      </c>
      <c r="H13" s="377">
        <f t="shared" si="2"/>
        <v>765.192</v>
      </c>
      <c r="I13" s="379">
        <f t="shared" si="3"/>
        <v>11.742281675710187</v>
      </c>
      <c r="J13" s="376">
        <v>4423.907</v>
      </c>
      <c r="K13" s="377">
        <v>1395.6749999999997</v>
      </c>
      <c r="L13" s="377">
        <f t="shared" si="4"/>
        <v>5819.582</v>
      </c>
      <c r="M13" s="378">
        <f t="shared" si="5"/>
        <v>0.06923645314101952</v>
      </c>
      <c r="N13" s="376">
        <v>1737.8500000000004</v>
      </c>
      <c r="O13" s="377">
        <v>3720.2729999999992</v>
      </c>
      <c r="P13" s="377">
        <f t="shared" si="6"/>
        <v>5458.123</v>
      </c>
      <c r="Q13" s="380">
        <f t="shared" si="7"/>
        <v>6.622404808392934</v>
      </c>
    </row>
    <row r="14" spans="1:17" s="65" customFormat="1" ht="17.25" customHeight="1">
      <c r="A14" s="375" t="s">
        <v>175</v>
      </c>
      <c r="B14" s="376">
        <v>455.727</v>
      </c>
      <c r="C14" s="377">
        <v>0</v>
      </c>
      <c r="D14" s="377">
        <f t="shared" si="0"/>
        <v>455.727</v>
      </c>
      <c r="E14" s="378">
        <f t="shared" si="1"/>
        <v>0.03191856618276635</v>
      </c>
      <c r="F14" s="376">
        <v>367.533</v>
      </c>
      <c r="G14" s="377"/>
      <c r="H14" s="377">
        <f t="shared" si="2"/>
        <v>367.533</v>
      </c>
      <c r="I14" s="379">
        <f t="shared" si="3"/>
        <v>23.99621258499236</v>
      </c>
      <c r="J14" s="376">
        <v>2120.147</v>
      </c>
      <c r="K14" s="377"/>
      <c r="L14" s="377">
        <f t="shared" si="4"/>
        <v>2120.147</v>
      </c>
      <c r="M14" s="378">
        <f t="shared" si="5"/>
        <v>0.02522371167165839</v>
      </c>
      <c r="N14" s="376">
        <v>1443.1570000000002</v>
      </c>
      <c r="O14" s="377">
        <v>60.987</v>
      </c>
      <c r="P14" s="377">
        <f t="shared" si="6"/>
        <v>1504.1440000000002</v>
      </c>
      <c r="Q14" s="380">
        <f t="shared" si="7"/>
        <v>40.953725175249154</v>
      </c>
    </row>
    <row r="15" spans="1:17" s="65" customFormat="1" ht="17.25" customHeight="1">
      <c r="A15" s="375" t="s">
        <v>176</v>
      </c>
      <c r="B15" s="376">
        <v>283.421</v>
      </c>
      <c r="C15" s="377">
        <v>0</v>
      </c>
      <c r="D15" s="377">
        <f t="shared" si="0"/>
        <v>283.421</v>
      </c>
      <c r="E15" s="378">
        <f t="shared" si="1"/>
        <v>0.019850462987898068</v>
      </c>
      <c r="F15" s="376"/>
      <c r="G15" s="377"/>
      <c r="H15" s="377">
        <f t="shared" si="2"/>
        <v>0</v>
      </c>
      <c r="I15" s="379"/>
      <c r="J15" s="376">
        <v>523.227</v>
      </c>
      <c r="K15" s="377"/>
      <c r="L15" s="377">
        <f t="shared" si="4"/>
        <v>523.227</v>
      </c>
      <c r="M15" s="378">
        <f t="shared" si="5"/>
        <v>0.006224911285315031</v>
      </c>
      <c r="N15" s="376">
        <v>1034.9</v>
      </c>
      <c r="O15" s="377">
        <v>74.355</v>
      </c>
      <c r="P15" s="377">
        <f t="shared" si="6"/>
        <v>1109.255</v>
      </c>
      <c r="Q15" s="380">
        <f t="shared" si="7"/>
        <v>-52.830773807645684</v>
      </c>
    </row>
    <row r="16" spans="1:17" s="65" customFormat="1" ht="17.25" customHeight="1">
      <c r="A16" s="375" t="s">
        <v>177</v>
      </c>
      <c r="B16" s="376">
        <v>267.49100000000004</v>
      </c>
      <c r="C16" s="377">
        <v>0</v>
      </c>
      <c r="D16" s="377">
        <f t="shared" si="0"/>
        <v>267.49100000000004</v>
      </c>
      <c r="E16" s="378">
        <f t="shared" si="1"/>
        <v>0.01873474511449696</v>
      </c>
      <c r="F16" s="376">
        <v>252.64000000000004</v>
      </c>
      <c r="G16" s="377"/>
      <c r="H16" s="377">
        <f t="shared" si="2"/>
        <v>252.64000000000004</v>
      </c>
      <c r="I16" s="379">
        <f t="shared" si="3"/>
        <v>5.87832488917035</v>
      </c>
      <c r="J16" s="376">
        <v>1762.1979999999996</v>
      </c>
      <c r="K16" s="377"/>
      <c r="L16" s="377">
        <f t="shared" si="4"/>
        <v>1762.1979999999996</v>
      </c>
      <c r="M16" s="378">
        <f t="shared" si="5"/>
        <v>0.02096513791749962</v>
      </c>
      <c r="N16" s="376">
        <v>1563.8500000000001</v>
      </c>
      <c r="O16" s="377"/>
      <c r="P16" s="377">
        <f t="shared" si="6"/>
        <v>1563.8500000000001</v>
      </c>
      <c r="Q16" s="380">
        <f t="shared" si="7"/>
        <v>12.683313617034852</v>
      </c>
    </row>
    <row r="17" spans="1:17" s="65" customFormat="1" ht="17.25" customHeight="1">
      <c r="A17" s="375" t="s">
        <v>165</v>
      </c>
      <c r="B17" s="376">
        <v>0</v>
      </c>
      <c r="C17" s="377">
        <v>132.90399999999994</v>
      </c>
      <c r="D17" s="377">
        <f t="shared" si="0"/>
        <v>132.90399999999994</v>
      </c>
      <c r="E17" s="378">
        <f t="shared" si="1"/>
        <v>0.009308434918173332</v>
      </c>
      <c r="F17" s="376"/>
      <c r="G17" s="377">
        <v>81.54099999999997</v>
      </c>
      <c r="H17" s="377">
        <f t="shared" si="2"/>
        <v>81.54099999999997</v>
      </c>
      <c r="I17" s="379">
        <f t="shared" si="3"/>
        <v>62.99039746875803</v>
      </c>
      <c r="J17" s="376"/>
      <c r="K17" s="377">
        <v>736.0360000000001</v>
      </c>
      <c r="L17" s="377">
        <f t="shared" si="4"/>
        <v>736.0360000000001</v>
      </c>
      <c r="M17" s="378">
        <f t="shared" si="5"/>
        <v>0.008756732360520643</v>
      </c>
      <c r="N17" s="376"/>
      <c r="O17" s="377">
        <v>480.71899999999954</v>
      </c>
      <c r="P17" s="377">
        <f t="shared" si="6"/>
        <v>480.71899999999954</v>
      </c>
      <c r="Q17" s="380">
        <f t="shared" si="7"/>
        <v>53.11148508796215</v>
      </c>
    </row>
    <row r="18" spans="1:17" s="65" customFormat="1" ht="17.25" customHeight="1">
      <c r="A18" s="375" t="s">
        <v>163</v>
      </c>
      <c r="B18" s="376">
        <v>131.902</v>
      </c>
      <c r="C18" s="377">
        <v>0</v>
      </c>
      <c r="D18" s="377">
        <f t="shared" si="0"/>
        <v>131.902</v>
      </c>
      <c r="E18" s="378">
        <f t="shared" si="1"/>
        <v>0.009238256053820044</v>
      </c>
      <c r="F18" s="376">
        <v>90.96900000000001</v>
      </c>
      <c r="G18" s="377"/>
      <c r="H18" s="377">
        <f t="shared" si="2"/>
        <v>90.96900000000001</v>
      </c>
      <c r="I18" s="379">
        <f t="shared" si="3"/>
        <v>44.99664720948893</v>
      </c>
      <c r="J18" s="376">
        <v>816.933</v>
      </c>
      <c r="K18" s="377">
        <v>0.798</v>
      </c>
      <c r="L18" s="377">
        <f t="shared" si="4"/>
        <v>817.731</v>
      </c>
      <c r="M18" s="378">
        <f t="shared" si="5"/>
        <v>0.009728670214365744</v>
      </c>
      <c r="N18" s="376">
        <v>836.4</v>
      </c>
      <c r="O18" s="377"/>
      <c r="P18" s="377">
        <f t="shared" si="6"/>
        <v>836.4</v>
      </c>
      <c r="Q18" s="380">
        <f t="shared" si="7"/>
        <v>-2.232065997130561</v>
      </c>
    </row>
    <row r="19" spans="1:17" s="65" customFormat="1" ht="17.25" customHeight="1">
      <c r="A19" s="375" t="s">
        <v>178</v>
      </c>
      <c r="B19" s="376">
        <v>116.845</v>
      </c>
      <c r="C19" s="377">
        <v>0</v>
      </c>
      <c r="D19" s="377">
        <f t="shared" si="0"/>
        <v>116.845</v>
      </c>
      <c r="E19" s="378">
        <f t="shared" si="1"/>
        <v>0.008183682041277639</v>
      </c>
      <c r="F19" s="376">
        <v>323.29999999999995</v>
      </c>
      <c r="G19" s="377"/>
      <c r="H19" s="377">
        <f t="shared" si="2"/>
        <v>323.29999999999995</v>
      </c>
      <c r="I19" s="379">
        <f t="shared" si="3"/>
        <v>-63.85864522115682</v>
      </c>
      <c r="J19" s="376">
        <v>925.264</v>
      </c>
      <c r="K19" s="377"/>
      <c r="L19" s="377">
        <f t="shared" si="4"/>
        <v>925.264</v>
      </c>
      <c r="M19" s="378">
        <f t="shared" si="5"/>
        <v>0.011008006688293468</v>
      </c>
      <c r="N19" s="376">
        <v>1454.8000000000002</v>
      </c>
      <c r="O19" s="377"/>
      <c r="P19" s="377">
        <f t="shared" si="6"/>
        <v>1454.8000000000002</v>
      </c>
      <c r="Q19" s="380">
        <f t="shared" si="7"/>
        <v>-36.39923013472644</v>
      </c>
    </row>
    <row r="20" spans="1:17" s="65" customFormat="1" ht="17.25" customHeight="1">
      <c r="A20" s="375" t="s">
        <v>179</v>
      </c>
      <c r="B20" s="376">
        <v>0</v>
      </c>
      <c r="C20" s="377">
        <v>95.055</v>
      </c>
      <c r="D20" s="377">
        <f>C20+B20</f>
        <v>95.055</v>
      </c>
      <c r="E20" s="378">
        <f>(D20/$D$8)</f>
        <v>0.006657536877347306</v>
      </c>
      <c r="F20" s="376"/>
      <c r="G20" s="377">
        <v>41.75</v>
      </c>
      <c r="H20" s="377">
        <f>G20+F20</f>
        <v>41.75</v>
      </c>
      <c r="I20" s="379">
        <f t="shared" si="3"/>
        <v>127.67664670658685</v>
      </c>
      <c r="J20" s="376"/>
      <c r="K20" s="377">
        <v>495.9829999999998</v>
      </c>
      <c r="L20" s="377">
        <f>K20+J20</f>
        <v>495.9829999999998</v>
      </c>
      <c r="M20" s="378">
        <f>(L20/$L$8)</f>
        <v>0.00590078526915546</v>
      </c>
      <c r="N20" s="376"/>
      <c r="O20" s="377">
        <v>224.12099999999987</v>
      </c>
      <c r="P20" s="377">
        <f>O20+N20</f>
        <v>224.12099999999987</v>
      </c>
      <c r="Q20" s="380">
        <f>(L20/P20-1)*100</f>
        <v>121.30143984722541</v>
      </c>
    </row>
    <row r="21" spans="1:17" s="65" customFormat="1" ht="17.25" customHeight="1">
      <c r="A21" s="375" t="s">
        <v>161</v>
      </c>
      <c r="B21" s="376">
        <v>67.28399999999998</v>
      </c>
      <c r="C21" s="377">
        <v>0</v>
      </c>
      <c r="D21" s="377">
        <f>C21+B21</f>
        <v>67.28399999999998</v>
      </c>
      <c r="E21" s="378">
        <f>(D21/$D$8)</f>
        <v>0.004712489729687402</v>
      </c>
      <c r="F21" s="376">
        <v>96.79700000000004</v>
      </c>
      <c r="G21" s="377"/>
      <c r="H21" s="377">
        <f>G21+F21</f>
        <v>96.79700000000004</v>
      </c>
      <c r="I21" s="379"/>
      <c r="J21" s="376">
        <v>399.33700000000005</v>
      </c>
      <c r="K21" s="377"/>
      <c r="L21" s="377">
        <f>K21+J21</f>
        <v>399.33700000000005</v>
      </c>
      <c r="M21" s="378">
        <f>(L21/$L$8)</f>
        <v>0.004750973091877614</v>
      </c>
      <c r="N21" s="376">
        <v>430.4470000000001</v>
      </c>
      <c r="O21" s="377"/>
      <c r="P21" s="377">
        <f>O21+N21</f>
        <v>430.4470000000001</v>
      </c>
      <c r="Q21" s="380"/>
    </row>
    <row r="22" spans="1:17" s="65" customFormat="1" ht="17.25" customHeight="1" thickBot="1">
      <c r="A22" s="381" t="s">
        <v>171</v>
      </c>
      <c r="B22" s="382">
        <v>60.679999999999986</v>
      </c>
      <c r="C22" s="383">
        <v>456.953</v>
      </c>
      <c r="D22" s="383">
        <f>C22+B22</f>
        <v>517.6329999999999</v>
      </c>
      <c r="E22" s="384">
        <f>(D22/$D$8)</f>
        <v>0.03625438731715236</v>
      </c>
      <c r="F22" s="382">
        <v>106.46899999999998</v>
      </c>
      <c r="G22" s="383">
        <v>414.94299999999976</v>
      </c>
      <c r="H22" s="383">
        <f>G22+F22</f>
        <v>521.4119999999997</v>
      </c>
      <c r="I22" s="385">
        <f>(D22/H22-1)*100</f>
        <v>-0.7247627595835526</v>
      </c>
      <c r="J22" s="382">
        <v>406.56299999999976</v>
      </c>
      <c r="K22" s="383">
        <v>3044.326</v>
      </c>
      <c r="L22" s="383">
        <f>K22+J22</f>
        <v>3450.8889999999997</v>
      </c>
      <c r="M22" s="384">
        <f>(L22/$L$8)</f>
        <v>0.041055751863855454</v>
      </c>
      <c r="N22" s="382">
        <v>557.56</v>
      </c>
      <c r="O22" s="383">
        <v>2654.537</v>
      </c>
      <c r="P22" s="383">
        <f>O22+N22</f>
        <v>3212.0969999999998</v>
      </c>
      <c r="Q22" s="386">
        <f>(L22/P22-1)*100</f>
        <v>7.434146602671099</v>
      </c>
    </row>
    <row r="23" s="64" customFormat="1" ht="6.75" customHeight="1" thickTop="1">
      <c r="A23" s="79"/>
    </row>
    <row r="24" ht="14.25">
      <c r="A24" s="79" t="s">
        <v>38</v>
      </c>
    </row>
    <row r="25" ht="14.25">
      <c r="A25" s="62" t="s">
        <v>27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3:Q65536 I23:I65536 Q3 I3">
    <cfRule type="cellIs" priority="8" dxfId="95" operator="lessThan" stopIfTrue="1">
      <formula>0</formula>
    </cfRule>
  </conditionalFormatting>
  <conditionalFormatting sqref="Q8:Q22 I8:I22">
    <cfRule type="cellIs" priority="9" dxfId="95" operator="lessThan" stopIfTrue="1">
      <formula>0</formula>
    </cfRule>
    <cfRule type="cellIs" priority="10" dxfId="97" operator="greaterThanOrEqual" stopIfTrue="1">
      <formula>0</formula>
    </cfRule>
  </conditionalFormatting>
  <conditionalFormatting sqref="I5 Q5">
    <cfRule type="cellIs" priority="1" dxfId="95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4"/>
  <sheetViews>
    <sheetView showGridLines="0" zoomScale="80" zoomScaleNormal="80" zoomScalePageLayoutView="0" workbookViewId="0" topLeftCell="A1">
      <selection activeCell="X10" sqref="X10:X80"/>
    </sheetView>
  </sheetViews>
  <sheetFormatPr defaultColWidth="8.00390625" defaultRowHeight="15"/>
  <cols>
    <col min="1" max="1" width="29.8515625" style="86" customWidth="1"/>
    <col min="2" max="2" width="10.57421875" style="86" bestFit="1" customWidth="1"/>
    <col min="3" max="3" width="12.421875" style="86" bestFit="1" customWidth="1"/>
    <col min="4" max="4" width="9.57421875" style="86" bestFit="1" customWidth="1"/>
    <col min="5" max="5" width="11.7109375" style="86" bestFit="1" customWidth="1"/>
    <col min="6" max="6" width="11.7109375" style="86" customWidth="1"/>
    <col min="7" max="7" width="10.7109375" style="86" customWidth="1"/>
    <col min="8" max="8" width="10.421875" style="86" bestFit="1" customWidth="1"/>
    <col min="9" max="9" width="11.7109375" style="86" bestFit="1" customWidth="1"/>
    <col min="10" max="10" width="9.57421875" style="86" bestFit="1" customWidth="1"/>
    <col min="11" max="11" width="11.7109375" style="86" bestFit="1" customWidth="1"/>
    <col min="12" max="12" width="10.8515625" style="86" customWidth="1"/>
    <col min="13" max="13" width="9.421875" style="86" customWidth="1"/>
    <col min="14" max="14" width="11.140625" style="86" customWidth="1"/>
    <col min="15" max="15" width="12.421875" style="86" bestFit="1" customWidth="1"/>
    <col min="16" max="16" width="9.421875" style="86" customWidth="1"/>
    <col min="17" max="17" width="10.57421875" style="86" bestFit="1" customWidth="1"/>
    <col min="18" max="18" width="12.7109375" style="86" bestFit="1" customWidth="1"/>
    <col min="19" max="19" width="10.140625" style="86" customWidth="1"/>
    <col min="20" max="21" width="11.140625" style="86" bestFit="1" customWidth="1"/>
    <col min="22" max="23" width="10.28125" style="86" customWidth="1"/>
    <col min="24" max="24" width="12.7109375" style="86" customWidth="1"/>
    <col min="25" max="25" width="9.8515625" style="86" bestFit="1" customWidth="1"/>
    <col min="26" max="16384" width="8.00390625" style="86" customWidth="1"/>
  </cols>
  <sheetData>
    <row r="1" spans="24:25" ht="18.75" thickBot="1">
      <c r="X1" s="518" t="s">
        <v>26</v>
      </c>
      <c r="Y1" s="519"/>
    </row>
    <row r="2" ht="5.25" customHeight="1" thickBot="1"/>
    <row r="3" spans="1:25" ht="24.75" customHeight="1" thickTop="1">
      <c r="A3" s="520" t="s">
        <v>43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2"/>
    </row>
    <row r="4" spans="1:25" ht="21" customHeight="1" thickBot="1">
      <c r="A4" s="534" t="s">
        <v>42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6"/>
    </row>
    <row r="5" spans="1:25" s="105" customFormat="1" ht="19.5" customHeight="1" thickBot="1" thickTop="1">
      <c r="A5" s="523" t="s">
        <v>41</v>
      </c>
      <c r="B5" s="538" t="s">
        <v>34</v>
      </c>
      <c r="C5" s="539"/>
      <c r="D5" s="539"/>
      <c r="E5" s="539"/>
      <c r="F5" s="539"/>
      <c r="G5" s="539"/>
      <c r="H5" s="539"/>
      <c r="I5" s="539"/>
      <c r="J5" s="540"/>
      <c r="K5" s="540"/>
      <c r="L5" s="540"/>
      <c r="M5" s="541"/>
      <c r="N5" s="542" t="s">
        <v>33</v>
      </c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41"/>
    </row>
    <row r="6" spans="1:25" s="104" customFormat="1" ht="26.25" customHeight="1" thickBot="1">
      <c r="A6" s="524"/>
      <c r="B6" s="530" t="s">
        <v>153</v>
      </c>
      <c r="C6" s="531"/>
      <c r="D6" s="531"/>
      <c r="E6" s="531"/>
      <c r="F6" s="532"/>
      <c r="G6" s="527" t="s">
        <v>32</v>
      </c>
      <c r="H6" s="530" t="s">
        <v>154</v>
      </c>
      <c r="I6" s="531"/>
      <c r="J6" s="531"/>
      <c r="K6" s="531"/>
      <c r="L6" s="532"/>
      <c r="M6" s="527" t="s">
        <v>31</v>
      </c>
      <c r="N6" s="537" t="s">
        <v>155</v>
      </c>
      <c r="O6" s="531"/>
      <c r="P6" s="531"/>
      <c r="Q6" s="531"/>
      <c r="R6" s="531"/>
      <c r="S6" s="527" t="s">
        <v>32</v>
      </c>
      <c r="T6" s="537" t="s">
        <v>156</v>
      </c>
      <c r="U6" s="531"/>
      <c r="V6" s="531"/>
      <c r="W6" s="531"/>
      <c r="X6" s="531"/>
      <c r="Y6" s="527" t="s">
        <v>31</v>
      </c>
    </row>
    <row r="7" spans="1:25" s="99" customFormat="1" ht="26.25" customHeight="1">
      <c r="A7" s="525"/>
      <c r="B7" s="510" t="s">
        <v>20</v>
      </c>
      <c r="C7" s="511"/>
      <c r="D7" s="512" t="s">
        <v>19</v>
      </c>
      <c r="E7" s="513"/>
      <c r="F7" s="514" t="s">
        <v>15</v>
      </c>
      <c r="G7" s="528"/>
      <c r="H7" s="510" t="s">
        <v>20</v>
      </c>
      <c r="I7" s="511"/>
      <c r="J7" s="512" t="s">
        <v>19</v>
      </c>
      <c r="K7" s="513"/>
      <c r="L7" s="514" t="s">
        <v>15</v>
      </c>
      <c r="M7" s="528"/>
      <c r="N7" s="511" t="s">
        <v>20</v>
      </c>
      <c r="O7" s="511"/>
      <c r="P7" s="516" t="s">
        <v>19</v>
      </c>
      <c r="Q7" s="511"/>
      <c r="R7" s="514" t="s">
        <v>15</v>
      </c>
      <c r="S7" s="528"/>
      <c r="T7" s="517" t="s">
        <v>20</v>
      </c>
      <c r="U7" s="513"/>
      <c r="V7" s="512" t="s">
        <v>19</v>
      </c>
      <c r="W7" s="533"/>
      <c r="X7" s="514" t="s">
        <v>15</v>
      </c>
      <c r="Y7" s="528"/>
    </row>
    <row r="8" spans="1:25" s="99" customFormat="1" ht="31.5" thickBot="1">
      <c r="A8" s="526"/>
      <c r="B8" s="102" t="s">
        <v>17</v>
      </c>
      <c r="C8" s="100" t="s">
        <v>16</v>
      </c>
      <c r="D8" s="101" t="s">
        <v>17</v>
      </c>
      <c r="E8" s="100" t="s">
        <v>16</v>
      </c>
      <c r="F8" s="515"/>
      <c r="G8" s="529"/>
      <c r="H8" s="102" t="s">
        <v>17</v>
      </c>
      <c r="I8" s="100" t="s">
        <v>16</v>
      </c>
      <c r="J8" s="101" t="s">
        <v>17</v>
      </c>
      <c r="K8" s="100" t="s">
        <v>16</v>
      </c>
      <c r="L8" s="515"/>
      <c r="M8" s="529"/>
      <c r="N8" s="103" t="s">
        <v>17</v>
      </c>
      <c r="O8" s="100" t="s">
        <v>16</v>
      </c>
      <c r="P8" s="101" t="s">
        <v>17</v>
      </c>
      <c r="Q8" s="100" t="s">
        <v>16</v>
      </c>
      <c r="R8" s="515"/>
      <c r="S8" s="529"/>
      <c r="T8" s="102" t="s">
        <v>17</v>
      </c>
      <c r="U8" s="100" t="s">
        <v>16</v>
      </c>
      <c r="V8" s="101" t="s">
        <v>17</v>
      </c>
      <c r="W8" s="100" t="s">
        <v>16</v>
      </c>
      <c r="X8" s="515"/>
      <c r="Y8" s="529"/>
    </row>
    <row r="9" spans="1:25" s="88" customFormat="1" ht="18" customHeight="1" thickBot="1" thickTop="1">
      <c r="A9" s="98" t="s">
        <v>22</v>
      </c>
      <c r="B9" s="97">
        <f>SUM(B10:B43)</f>
        <v>531637</v>
      </c>
      <c r="C9" s="91">
        <f>SUM(C10:C43)</f>
        <v>496308</v>
      </c>
      <c r="D9" s="92">
        <f>SUM(D10:D43)</f>
        <v>2155</v>
      </c>
      <c r="E9" s="91">
        <f>SUM(E10:E43)</f>
        <v>1720</v>
      </c>
      <c r="F9" s="90">
        <f aca="true" t="shared" si="0" ref="F9:F18">SUM(B9:E9)</f>
        <v>1031820</v>
      </c>
      <c r="G9" s="94">
        <f>F9/$F$9</f>
        <v>1</v>
      </c>
      <c r="H9" s="93">
        <f>SUM(H10:H43)</f>
        <v>521882</v>
      </c>
      <c r="I9" s="91">
        <f>SUM(I10:I43)</f>
        <v>488339</v>
      </c>
      <c r="J9" s="92">
        <f>SUM(J10:J43)</f>
        <v>820</v>
      </c>
      <c r="K9" s="91">
        <f>SUM(K10:K43)</f>
        <v>647</v>
      </c>
      <c r="L9" s="90">
        <f aca="true" t="shared" si="1" ref="L9:L18">SUM(H9:K9)</f>
        <v>1011688</v>
      </c>
      <c r="M9" s="96">
        <f aca="true" t="shared" si="2" ref="M9:M18">IF(ISERROR(F9/L9-1),"         /0",(F9/L9-1))</f>
        <v>0.019899415630115103</v>
      </c>
      <c r="N9" s="95">
        <f>SUM(N10:N43)</f>
        <v>3005543</v>
      </c>
      <c r="O9" s="91">
        <f>SUM(O10:O43)</f>
        <v>2874699</v>
      </c>
      <c r="P9" s="92">
        <f>SUM(P10:P43)</f>
        <v>7946</v>
      </c>
      <c r="Q9" s="91">
        <f>SUM(Q10:Q43)</f>
        <v>8005</v>
      </c>
      <c r="R9" s="90">
        <f aca="true" t="shared" si="3" ref="R9:R18">SUM(N9:Q9)</f>
        <v>5896193</v>
      </c>
      <c r="S9" s="94">
        <f>R9/$R$9</f>
        <v>1</v>
      </c>
      <c r="T9" s="93">
        <f>SUM(T10:T43)</f>
        <v>2880766</v>
      </c>
      <c r="U9" s="91">
        <f>SUM(U10:U43)</f>
        <v>2691844</v>
      </c>
      <c r="V9" s="92">
        <f>SUM(V10:V43)</f>
        <v>15186</v>
      </c>
      <c r="W9" s="91">
        <f>SUM(W10:W43)</f>
        <v>10512</v>
      </c>
      <c r="X9" s="90">
        <f aca="true" t="shared" si="4" ref="X9:X18">SUM(T9:W9)</f>
        <v>5598308</v>
      </c>
      <c r="Y9" s="89">
        <f>IF(ISERROR(R9/X9-1),"         /0",(R9/X9-1))</f>
        <v>0.053209826969148555</v>
      </c>
    </row>
    <row r="10" spans="1:25" ht="19.5" customHeight="1" thickTop="1">
      <c r="A10" s="347" t="s">
        <v>158</v>
      </c>
      <c r="B10" s="349">
        <v>167355</v>
      </c>
      <c r="C10" s="350">
        <v>165640</v>
      </c>
      <c r="D10" s="351">
        <v>1800</v>
      </c>
      <c r="E10" s="350">
        <v>1276</v>
      </c>
      <c r="F10" s="626">
        <f t="shared" si="0"/>
        <v>336071</v>
      </c>
      <c r="G10" s="353">
        <f>F10/$F$9</f>
        <v>0.3257070031594658</v>
      </c>
      <c r="H10" s="354">
        <v>153364</v>
      </c>
      <c r="I10" s="350">
        <v>146467</v>
      </c>
      <c r="J10" s="351">
        <v>668</v>
      </c>
      <c r="K10" s="350">
        <v>508</v>
      </c>
      <c r="L10" s="626">
        <f t="shared" si="1"/>
        <v>301007</v>
      </c>
      <c r="M10" s="355">
        <f t="shared" si="2"/>
        <v>0.11648898530598961</v>
      </c>
      <c r="N10" s="349">
        <v>917996</v>
      </c>
      <c r="O10" s="350">
        <v>911765</v>
      </c>
      <c r="P10" s="351">
        <v>4602</v>
      </c>
      <c r="Q10" s="350">
        <v>4685</v>
      </c>
      <c r="R10" s="626">
        <f t="shared" si="3"/>
        <v>1839048</v>
      </c>
      <c r="S10" s="353">
        <f>R10/$R$9</f>
        <v>0.3119043084240967</v>
      </c>
      <c r="T10" s="354">
        <v>858602</v>
      </c>
      <c r="U10" s="350">
        <v>801794</v>
      </c>
      <c r="V10" s="351">
        <v>5851</v>
      </c>
      <c r="W10" s="350">
        <v>6198</v>
      </c>
      <c r="X10" s="626">
        <f t="shared" si="4"/>
        <v>1672445</v>
      </c>
      <c r="Y10" s="356">
        <f aca="true" t="shared" si="5" ref="Y10:Y18">IF(ISERROR(R10/X10-1),"         /0",IF(R10/X10&gt;5,"  *  ",(R10/X10-1)))</f>
        <v>0.09961642983775243</v>
      </c>
    </row>
    <row r="11" spans="1:25" ht="19.5" customHeight="1">
      <c r="A11" s="357" t="s">
        <v>163</v>
      </c>
      <c r="B11" s="309">
        <v>66741</v>
      </c>
      <c r="C11" s="310">
        <v>59803</v>
      </c>
      <c r="D11" s="311">
        <v>0</v>
      </c>
      <c r="E11" s="310">
        <v>139</v>
      </c>
      <c r="F11" s="627">
        <f t="shared" si="0"/>
        <v>126683</v>
      </c>
      <c r="G11" s="313">
        <f>F11/$F$9</f>
        <v>0.12277625942509353</v>
      </c>
      <c r="H11" s="314">
        <v>78848</v>
      </c>
      <c r="I11" s="310">
        <v>71362</v>
      </c>
      <c r="J11" s="311"/>
      <c r="K11" s="310"/>
      <c r="L11" s="627">
        <f t="shared" si="1"/>
        <v>150210</v>
      </c>
      <c r="M11" s="315">
        <f t="shared" si="2"/>
        <v>-0.15662738832301448</v>
      </c>
      <c r="N11" s="309">
        <v>425440</v>
      </c>
      <c r="O11" s="310">
        <v>394433</v>
      </c>
      <c r="P11" s="311">
        <v>141</v>
      </c>
      <c r="Q11" s="310">
        <v>139</v>
      </c>
      <c r="R11" s="627">
        <f t="shared" si="3"/>
        <v>820153</v>
      </c>
      <c r="S11" s="313">
        <f>R11/$R$9</f>
        <v>0.13909873710036288</v>
      </c>
      <c r="T11" s="314">
        <v>405739</v>
      </c>
      <c r="U11" s="310">
        <v>368150</v>
      </c>
      <c r="V11" s="311"/>
      <c r="W11" s="310"/>
      <c r="X11" s="627">
        <f t="shared" si="4"/>
        <v>773889</v>
      </c>
      <c r="Y11" s="316">
        <f t="shared" si="5"/>
        <v>0.05978118308956448</v>
      </c>
    </row>
    <row r="12" spans="1:25" ht="19.5" customHeight="1">
      <c r="A12" s="357" t="s">
        <v>180</v>
      </c>
      <c r="B12" s="309">
        <v>40820</v>
      </c>
      <c r="C12" s="310">
        <v>32405</v>
      </c>
      <c r="D12" s="311">
        <v>0</v>
      </c>
      <c r="E12" s="310">
        <v>0</v>
      </c>
      <c r="F12" s="627">
        <f t="shared" si="0"/>
        <v>73225</v>
      </c>
      <c r="G12" s="313">
        <f>F12/$F$9</f>
        <v>0.07096683530073075</v>
      </c>
      <c r="H12" s="314">
        <v>32442</v>
      </c>
      <c r="I12" s="310">
        <v>25674</v>
      </c>
      <c r="J12" s="311"/>
      <c r="K12" s="310"/>
      <c r="L12" s="627">
        <f t="shared" si="1"/>
        <v>58116</v>
      </c>
      <c r="M12" s="315">
        <f t="shared" si="2"/>
        <v>0.2599800399201597</v>
      </c>
      <c r="N12" s="309">
        <v>209911</v>
      </c>
      <c r="O12" s="310">
        <v>203337</v>
      </c>
      <c r="P12" s="311">
        <v>236</v>
      </c>
      <c r="Q12" s="310">
        <v>242</v>
      </c>
      <c r="R12" s="627">
        <f t="shared" si="3"/>
        <v>413726</v>
      </c>
      <c r="S12" s="313">
        <f>R12/$R$9</f>
        <v>0.07016832725794424</v>
      </c>
      <c r="T12" s="314">
        <v>175077</v>
      </c>
      <c r="U12" s="310">
        <v>169606</v>
      </c>
      <c r="V12" s="311"/>
      <c r="W12" s="310"/>
      <c r="X12" s="627">
        <f t="shared" si="4"/>
        <v>344683</v>
      </c>
      <c r="Y12" s="316">
        <f t="shared" si="5"/>
        <v>0.20030868943347935</v>
      </c>
    </row>
    <row r="13" spans="1:25" ht="19.5" customHeight="1">
      <c r="A13" s="357" t="s">
        <v>181</v>
      </c>
      <c r="B13" s="309">
        <v>28166</v>
      </c>
      <c r="C13" s="310">
        <v>27595</v>
      </c>
      <c r="D13" s="311">
        <v>0</v>
      </c>
      <c r="E13" s="310">
        <v>0</v>
      </c>
      <c r="F13" s="627">
        <f t="shared" si="0"/>
        <v>55761</v>
      </c>
      <c r="G13" s="313">
        <f aca="true" t="shared" si="6" ref="G13:G18">F13/$F$9</f>
        <v>0.05404140257021574</v>
      </c>
      <c r="H13" s="314">
        <v>25674</v>
      </c>
      <c r="I13" s="310">
        <v>25602</v>
      </c>
      <c r="J13" s="311"/>
      <c r="K13" s="310"/>
      <c r="L13" s="627">
        <f t="shared" si="1"/>
        <v>51276</v>
      </c>
      <c r="M13" s="315">
        <f t="shared" si="2"/>
        <v>0.08746782120290186</v>
      </c>
      <c r="N13" s="309">
        <v>147754</v>
      </c>
      <c r="O13" s="310">
        <v>141043</v>
      </c>
      <c r="P13" s="311"/>
      <c r="Q13" s="310"/>
      <c r="R13" s="627">
        <f t="shared" si="3"/>
        <v>288797</v>
      </c>
      <c r="S13" s="313">
        <f aca="true" t="shared" si="7" ref="S13:S18">R13/$R$9</f>
        <v>0.04898024878086589</v>
      </c>
      <c r="T13" s="314">
        <v>133237</v>
      </c>
      <c r="U13" s="310">
        <v>125026</v>
      </c>
      <c r="V13" s="311"/>
      <c r="W13" s="310"/>
      <c r="X13" s="627">
        <f t="shared" si="4"/>
        <v>258263</v>
      </c>
      <c r="Y13" s="316">
        <f t="shared" si="5"/>
        <v>0.11822831764519104</v>
      </c>
    </row>
    <row r="14" spans="1:25" ht="19.5" customHeight="1">
      <c r="A14" s="357" t="s">
        <v>182</v>
      </c>
      <c r="B14" s="309">
        <v>15525</v>
      </c>
      <c r="C14" s="310">
        <v>15140</v>
      </c>
      <c r="D14" s="311">
        <v>0</v>
      </c>
      <c r="E14" s="310">
        <v>0</v>
      </c>
      <c r="F14" s="627">
        <f t="shared" si="0"/>
        <v>30665</v>
      </c>
      <c r="G14" s="313">
        <f t="shared" si="6"/>
        <v>0.029719330891046888</v>
      </c>
      <c r="H14" s="314">
        <v>18185</v>
      </c>
      <c r="I14" s="310">
        <v>18388</v>
      </c>
      <c r="J14" s="311"/>
      <c r="K14" s="310"/>
      <c r="L14" s="627">
        <f t="shared" si="1"/>
        <v>36573</v>
      </c>
      <c r="M14" s="315">
        <f t="shared" si="2"/>
        <v>-0.1615399338309682</v>
      </c>
      <c r="N14" s="309">
        <v>88647</v>
      </c>
      <c r="O14" s="310">
        <v>82985</v>
      </c>
      <c r="P14" s="311"/>
      <c r="Q14" s="310"/>
      <c r="R14" s="627">
        <f t="shared" si="3"/>
        <v>171632</v>
      </c>
      <c r="S14" s="313">
        <f t="shared" si="7"/>
        <v>0.029108952166253716</v>
      </c>
      <c r="T14" s="314">
        <v>114298</v>
      </c>
      <c r="U14" s="310">
        <v>109726</v>
      </c>
      <c r="V14" s="311"/>
      <c r="W14" s="310"/>
      <c r="X14" s="627">
        <f t="shared" si="4"/>
        <v>224024</v>
      </c>
      <c r="Y14" s="316">
        <f t="shared" si="5"/>
        <v>-0.23386779987858441</v>
      </c>
    </row>
    <row r="15" spans="1:25" ht="19.5" customHeight="1">
      <c r="A15" s="357" t="s">
        <v>183</v>
      </c>
      <c r="B15" s="309">
        <v>15443</v>
      </c>
      <c r="C15" s="310">
        <v>14220</v>
      </c>
      <c r="D15" s="311">
        <v>0</v>
      </c>
      <c r="E15" s="310">
        <v>0</v>
      </c>
      <c r="F15" s="627">
        <f t="shared" si="0"/>
        <v>29663</v>
      </c>
      <c r="G15" s="313">
        <f t="shared" si="6"/>
        <v>0.028748231280649725</v>
      </c>
      <c r="H15" s="314">
        <v>12475</v>
      </c>
      <c r="I15" s="310">
        <v>11620</v>
      </c>
      <c r="J15" s="311"/>
      <c r="K15" s="310"/>
      <c r="L15" s="627">
        <f t="shared" si="1"/>
        <v>24095</v>
      </c>
      <c r="M15" s="315">
        <f t="shared" si="2"/>
        <v>0.23108528740402567</v>
      </c>
      <c r="N15" s="309">
        <v>93255</v>
      </c>
      <c r="O15" s="310">
        <v>89036</v>
      </c>
      <c r="P15" s="311"/>
      <c r="Q15" s="310"/>
      <c r="R15" s="627">
        <f t="shared" si="3"/>
        <v>182291</v>
      </c>
      <c r="S15" s="313">
        <f t="shared" si="7"/>
        <v>0.03091672881128552</v>
      </c>
      <c r="T15" s="314">
        <v>74827</v>
      </c>
      <c r="U15" s="310">
        <v>70367</v>
      </c>
      <c r="V15" s="311"/>
      <c r="W15" s="310"/>
      <c r="X15" s="627">
        <f t="shared" si="4"/>
        <v>145194</v>
      </c>
      <c r="Y15" s="316">
        <f t="shared" si="5"/>
        <v>0.2554995385484249</v>
      </c>
    </row>
    <row r="16" spans="1:25" ht="19.5" customHeight="1">
      <c r="A16" s="357" t="s">
        <v>184</v>
      </c>
      <c r="B16" s="309">
        <v>13918</v>
      </c>
      <c r="C16" s="310">
        <v>14431</v>
      </c>
      <c r="D16" s="311">
        <v>0</v>
      </c>
      <c r="E16" s="310">
        <v>0</v>
      </c>
      <c r="F16" s="627">
        <f t="shared" si="0"/>
        <v>28349</v>
      </c>
      <c r="G16" s="313">
        <f t="shared" si="6"/>
        <v>0.02747475334845225</v>
      </c>
      <c r="H16" s="314">
        <v>10694</v>
      </c>
      <c r="I16" s="310">
        <v>11941</v>
      </c>
      <c r="J16" s="311"/>
      <c r="K16" s="310"/>
      <c r="L16" s="627">
        <f t="shared" si="1"/>
        <v>22635</v>
      </c>
      <c r="M16" s="315">
        <f t="shared" si="2"/>
        <v>0.2524409100949856</v>
      </c>
      <c r="N16" s="309">
        <v>68096</v>
      </c>
      <c r="O16" s="310">
        <v>69239</v>
      </c>
      <c r="P16" s="311"/>
      <c r="Q16" s="310"/>
      <c r="R16" s="627">
        <f t="shared" si="3"/>
        <v>137335</v>
      </c>
      <c r="S16" s="313">
        <f t="shared" si="7"/>
        <v>0.023292148001261153</v>
      </c>
      <c r="T16" s="314">
        <v>68135</v>
      </c>
      <c r="U16" s="310">
        <v>65026</v>
      </c>
      <c r="V16" s="311"/>
      <c r="W16" s="310"/>
      <c r="X16" s="627">
        <f t="shared" si="4"/>
        <v>133161</v>
      </c>
      <c r="Y16" s="316">
        <f t="shared" si="5"/>
        <v>0.031345514076944525</v>
      </c>
    </row>
    <row r="17" spans="1:25" ht="19.5" customHeight="1">
      <c r="A17" s="357" t="s">
        <v>185</v>
      </c>
      <c r="B17" s="309">
        <v>13671</v>
      </c>
      <c r="C17" s="310">
        <v>13309</v>
      </c>
      <c r="D17" s="311">
        <v>0</v>
      </c>
      <c r="E17" s="310">
        <v>0</v>
      </c>
      <c r="F17" s="627">
        <f t="shared" si="0"/>
        <v>26980</v>
      </c>
      <c r="G17" s="313">
        <f t="shared" si="6"/>
        <v>0.02614797154542459</v>
      </c>
      <c r="H17" s="314">
        <v>12847</v>
      </c>
      <c r="I17" s="310">
        <v>13474</v>
      </c>
      <c r="J17" s="311"/>
      <c r="K17" s="310"/>
      <c r="L17" s="627">
        <f t="shared" si="1"/>
        <v>26321</v>
      </c>
      <c r="M17" s="315">
        <f t="shared" si="2"/>
        <v>0.02503704266555218</v>
      </c>
      <c r="N17" s="309">
        <v>70615</v>
      </c>
      <c r="O17" s="310">
        <v>67934</v>
      </c>
      <c r="P17" s="311"/>
      <c r="Q17" s="310"/>
      <c r="R17" s="627">
        <f t="shared" si="3"/>
        <v>138549</v>
      </c>
      <c r="S17" s="313">
        <f t="shared" si="7"/>
        <v>0.023498043568112508</v>
      </c>
      <c r="T17" s="314">
        <v>74640</v>
      </c>
      <c r="U17" s="310">
        <v>73889</v>
      </c>
      <c r="V17" s="311"/>
      <c r="W17" s="310"/>
      <c r="X17" s="627">
        <f t="shared" si="4"/>
        <v>148529</v>
      </c>
      <c r="Y17" s="316">
        <f t="shared" si="5"/>
        <v>-0.06719226548350832</v>
      </c>
    </row>
    <row r="18" spans="1:25" ht="19.5" customHeight="1">
      <c r="A18" s="357" t="s">
        <v>186</v>
      </c>
      <c r="B18" s="309">
        <v>14087</v>
      </c>
      <c r="C18" s="310">
        <v>11579</v>
      </c>
      <c r="D18" s="311">
        <v>0</v>
      </c>
      <c r="E18" s="310">
        <v>0</v>
      </c>
      <c r="F18" s="627">
        <f t="shared" si="0"/>
        <v>25666</v>
      </c>
      <c r="G18" s="313">
        <f t="shared" si="6"/>
        <v>0.024874493613227112</v>
      </c>
      <c r="H18" s="314">
        <v>13114</v>
      </c>
      <c r="I18" s="310">
        <v>10432</v>
      </c>
      <c r="J18" s="311"/>
      <c r="K18" s="310"/>
      <c r="L18" s="627">
        <f t="shared" si="1"/>
        <v>23546</v>
      </c>
      <c r="M18" s="315">
        <f t="shared" si="2"/>
        <v>0.09003652425040354</v>
      </c>
      <c r="N18" s="309">
        <v>76903</v>
      </c>
      <c r="O18" s="310">
        <v>61301</v>
      </c>
      <c r="P18" s="311"/>
      <c r="Q18" s="310"/>
      <c r="R18" s="627">
        <f t="shared" si="3"/>
        <v>138204</v>
      </c>
      <c r="S18" s="313">
        <f t="shared" si="7"/>
        <v>0.023439531236511425</v>
      </c>
      <c r="T18" s="314">
        <v>67974</v>
      </c>
      <c r="U18" s="310">
        <v>53113</v>
      </c>
      <c r="V18" s="311"/>
      <c r="W18" s="310"/>
      <c r="X18" s="627">
        <f t="shared" si="4"/>
        <v>121087</v>
      </c>
      <c r="Y18" s="316">
        <f t="shared" si="5"/>
        <v>0.14136117006780258</v>
      </c>
    </row>
    <row r="19" spans="1:25" ht="19.5" customHeight="1">
      <c r="A19" s="357" t="s">
        <v>187</v>
      </c>
      <c r="B19" s="309">
        <v>11696</v>
      </c>
      <c r="C19" s="310">
        <v>10766</v>
      </c>
      <c r="D19" s="311">
        <v>0</v>
      </c>
      <c r="E19" s="310">
        <v>0</v>
      </c>
      <c r="F19" s="627">
        <f aca="true" t="shared" si="8" ref="F19:F25">SUM(B19:E19)</f>
        <v>22462</v>
      </c>
      <c r="G19" s="313">
        <f aca="true" t="shared" si="9" ref="G19:G25">F19/$F$9</f>
        <v>0.021769300847046966</v>
      </c>
      <c r="H19" s="314">
        <v>10453</v>
      </c>
      <c r="I19" s="310">
        <v>10080</v>
      </c>
      <c r="J19" s="311"/>
      <c r="K19" s="310"/>
      <c r="L19" s="627">
        <f aca="true" t="shared" si="10" ref="L19:L25">SUM(H19:K19)</f>
        <v>20533</v>
      </c>
      <c r="M19" s="315">
        <f aca="true" t="shared" si="11" ref="M19:M25">IF(ISERROR(F19/L19-1),"         /0",(F19/L19-1))</f>
        <v>0.09394633029756982</v>
      </c>
      <c r="N19" s="309">
        <v>62290</v>
      </c>
      <c r="O19" s="310">
        <v>61337</v>
      </c>
      <c r="P19" s="311"/>
      <c r="Q19" s="310"/>
      <c r="R19" s="627">
        <f aca="true" t="shared" si="12" ref="R19:R25">SUM(N19:Q19)</f>
        <v>123627</v>
      </c>
      <c r="S19" s="313">
        <f aca="true" t="shared" si="13" ref="S19:S25">R19/$R$9</f>
        <v>0.020967258025644683</v>
      </c>
      <c r="T19" s="314">
        <v>53780</v>
      </c>
      <c r="U19" s="310">
        <v>50677</v>
      </c>
      <c r="V19" s="311"/>
      <c r="W19" s="310"/>
      <c r="X19" s="627">
        <f aca="true" t="shared" si="14" ref="X19:X25">SUM(T19:W19)</f>
        <v>104457</v>
      </c>
      <c r="Y19" s="316">
        <f aca="true" t="shared" si="15" ref="Y19:Y25">IF(ISERROR(R19/X19-1),"         /0",IF(R19/X19&gt;5,"  *  ",(R19/X19-1)))</f>
        <v>0.18352049168557394</v>
      </c>
    </row>
    <row r="20" spans="1:25" ht="19.5" customHeight="1">
      <c r="A20" s="357" t="s">
        <v>188</v>
      </c>
      <c r="B20" s="309">
        <v>10972</v>
      </c>
      <c r="C20" s="310">
        <v>9855</v>
      </c>
      <c r="D20" s="311">
        <v>137</v>
      </c>
      <c r="E20" s="310">
        <v>144</v>
      </c>
      <c r="F20" s="627">
        <f t="shared" si="8"/>
        <v>21108</v>
      </c>
      <c r="G20" s="313">
        <f t="shared" si="9"/>
        <v>0.020457056463336627</v>
      </c>
      <c r="H20" s="314">
        <v>7912</v>
      </c>
      <c r="I20" s="310">
        <v>7719</v>
      </c>
      <c r="J20" s="311"/>
      <c r="K20" s="310"/>
      <c r="L20" s="627">
        <f t="shared" si="10"/>
        <v>15631</v>
      </c>
      <c r="M20" s="315">
        <f t="shared" si="11"/>
        <v>0.3503934489156164</v>
      </c>
      <c r="N20" s="309">
        <v>55870</v>
      </c>
      <c r="O20" s="310">
        <v>53014</v>
      </c>
      <c r="P20" s="311">
        <v>696</v>
      </c>
      <c r="Q20" s="310">
        <v>687</v>
      </c>
      <c r="R20" s="627">
        <f t="shared" si="12"/>
        <v>110267</v>
      </c>
      <c r="S20" s="313">
        <f t="shared" si="13"/>
        <v>0.018701389184512786</v>
      </c>
      <c r="T20" s="314">
        <v>38952</v>
      </c>
      <c r="U20" s="310">
        <v>38966</v>
      </c>
      <c r="V20" s="311"/>
      <c r="W20" s="310"/>
      <c r="X20" s="627">
        <f t="shared" si="14"/>
        <v>77918</v>
      </c>
      <c r="Y20" s="316">
        <f t="shared" si="15"/>
        <v>0.41516722708488407</v>
      </c>
    </row>
    <row r="21" spans="1:25" ht="19.5" customHeight="1">
      <c r="A21" s="357" t="s">
        <v>189</v>
      </c>
      <c r="B21" s="309">
        <v>11151</v>
      </c>
      <c r="C21" s="310">
        <v>9090</v>
      </c>
      <c r="D21" s="311">
        <v>0</v>
      </c>
      <c r="E21" s="310">
        <v>0</v>
      </c>
      <c r="F21" s="627">
        <f t="shared" si="8"/>
        <v>20241</v>
      </c>
      <c r="G21" s="313">
        <f t="shared" si="9"/>
        <v>0.019616793626795373</v>
      </c>
      <c r="H21" s="314">
        <v>3610</v>
      </c>
      <c r="I21" s="310">
        <v>3168</v>
      </c>
      <c r="J21" s="311"/>
      <c r="K21" s="310"/>
      <c r="L21" s="627">
        <f t="shared" si="10"/>
        <v>6778</v>
      </c>
      <c r="M21" s="315">
        <f t="shared" si="11"/>
        <v>1.9862791383889054</v>
      </c>
      <c r="N21" s="309">
        <v>51240</v>
      </c>
      <c r="O21" s="310">
        <v>47211</v>
      </c>
      <c r="P21" s="311"/>
      <c r="Q21" s="310"/>
      <c r="R21" s="627">
        <f t="shared" si="12"/>
        <v>98451</v>
      </c>
      <c r="S21" s="313">
        <f t="shared" si="13"/>
        <v>0.016697384227415894</v>
      </c>
      <c r="T21" s="314">
        <v>47982</v>
      </c>
      <c r="U21" s="310">
        <v>44781</v>
      </c>
      <c r="V21" s="311"/>
      <c r="W21" s="310">
        <v>58</v>
      </c>
      <c r="X21" s="627">
        <f t="shared" si="14"/>
        <v>92821</v>
      </c>
      <c r="Y21" s="316">
        <f t="shared" si="15"/>
        <v>0.06065437778089011</v>
      </c>
    </row>
    <row r="22" spans="1:25" ht="19.5" customHeight="1">
      <c r="A22" s="357" t="s">
        <v>190</v>
      </c>
      <c r="B22" s="309">
        <v>10703</v>
      </c>
      <c r="C22" s="310">
        <v>8819</v>
      </c>
      <c r="D22" s="311">
        <v>0</v>
      </c>
      <c r="E22" s="310">
        <v>0</v>
      </c>
      <c r="F22" s="627">
        <f t="shared" si="8"/>
        <v>19522</v>
      </c>
      <c r="G22" s="313">
        <f t="shared" si="9"/>
        <v>0.0189199666608517</v>
      </c>
      <c r="H22" s="314">
        <v>1463</v>
      </c>
      <c r="I22" s="310">
        <v>1265</v>
      </c>
      <c r="J22" s="311"/>
      <c r="K22" s="310"/>
      <c r="L22" s="627">
        <f t="shared" si="10"/>
        <v>2728</v>
      </c>
      <c r="M22" s="315">
        <f t="shared" si="11"/>
        <v>6.156158357771261</v>
      </c>
      <c r="N22" s="309">
        <v>67192</v>
      </c>
      <c r="O22" s="310">
        <v>58328</v>
      </c>
      <c r="P22" s="311"/>
      <c r="Q22" s="310"/>
      <c r="R22" s="627">
        <f t="shared" si="12"/>
        <v>125520</v>
      </c>
      <c r="S22" s="313">
        <f t="shared" si="13"/>
        <v>0.021288312645125422</v>
      </c>
      <c r="T22" s="314">
        <v>8161</v>
      </c>
      <c r="U22" s="310">
        <v>7297</v>
      </c>
      <c r="V22" s="311">
        <v>258</v>
      </c>
      <c r="W22" s="310">
        <v>462</v>
      </c>
      <c r="X22" s="627">
        <f t="shared" si="14"/>
        <v>16178</v>
      </c>
      <c r="Y22" s="316" t="str">
        <f t="shared" si="15"/>
        <v>  *  </v>
      </c>
    </row>
    <row r="23" spans="1:25" ht="19.5" customHeight="1">
      <c r="A23" s="357" t="s">
        <v>191</v>
      </c>
      <c r="B23" s="309">
        <v>9950</v>
      </c>
      <c r="C23" s="310">
        <v>8863</v>
      </c>
      <c r="D23" s="311">
        <v>0</v>
      </c>
      <c r="E23" s="310">
        <v>0</v>
      </c>
      <c r="F23" s="627">
        <f t="shared" si="8"/>
        <v>18813</v>
      </c>
      <c r="G23" s="313">
        <f t="shared" si="9"/>
        <v>0.018232831307786242</v>
      </c>
      <c r="H23" s="314">
        <v>19517</v>
      </c>
      <c r="I23" s="310">
        <v>17131</v>
      </c>
      <c r="J23" s="311"/>
      <c r="K23" s="310"/>
      <c r="L23" s="627">
        <f t="shared" si="10"/>
        <v>36648</v>
      </c>
      <c r="M23" s="315">
        <f t="shared" si="11"/>
        <v>-0.48665684348395544</v>
      </c>
      <c r="N23" s="309">
        <v>61797</v>
      </c>
      <c r="O23" s="310">
        <v>59574</v>
      </c>
      <c r="P23" s="311"/>
      <c r="Q23" s="310"/>
      <c r="R23" s="627">
        <f t="shared" si="12"/>
        <v>121371</v>
      </c>
      <c r="S23" s="313">
        <f t="shared" si="13"/>
        <v>0.020584638257261933</v>
      </c>
      <c r="T23" s="314">
        <v>121459</v>
      </c>
      <c r="U23" s="310">
        <v>115166</v>
      </c>
      <c r="V23" s="311">
        <v>0</v>
      </c>
      <c r="W23" s="310"/>
      <c r="X23" s="627">
        <f t="shared" si="14"/>
        <v>236625</v>
      </c>
      <c r="Y23" s="316">
        <f t="shared" si="15"/>
        <v>-0.48707448494453254</v>
      </c>
    </row>
    <row r="24" spans="1:25" ht="19.5" customHeight="1">
      <c r="A24" s="357" t="s">
        <v>192</v>
      </c>
      <c r="B24" s="309">
        <v>9798</v>
      </c>
      <c r="C24" s="310">
        <v>8899</v>
      </c>
      <c r="D24" s="311">
        <v>0</v>
      </c>
      <c r="E24" s="310">
        <v>0</v>
      </c>
      <c r="F24" s="627">
        <f t="shared" si="8"/>
        <v>18697</v>
      </c>
      <c r="G24" s="313">
        <f t="shared" si="9"/>
        <v>0.018120408598398946</v>
      </c>
      <c r="H24" s="314">
        <v>5682</v>
      </c>
      <c r="I24" s="310">
        <v>5228</v>
      </c>
      <c r="J24" s="311"/>
      <c r="K24" s="310"/>
      <c r="L24" s="627">
        <f t="shared" si="10"/>
        <v>10910</v>
      </c>
      <c r="M24" s="315">
        <f t="shared" si="11"/>
        <v>0.7137488542621448</v>
      </c>
      <c r="N24" s="309">
        <v>48026</v>
      </c>
      <c r="O24" s="310">
        <v>44671</v>
      </c>
      <c r="P24" s="311">
        <v>0</v>
      </c>
      <c r="Q24" s="310">
        <v>0</v>
      </c>
      <c r="R24" s="627">
        <f t="shared" si="12"/>
        <v>92697</v>
      </c>
      <c r="S24" s="313">
        <f t="shared" si="13"/>
        <v>0.015721500296886484</v>
      </c>
      <c r="T24" s="314">
        <v>34979</v>
      </c>
      <c r="U24" s="310">
        <v>33046</v>
      </c>
      <c r="V24" s="311">
        <v>97</v>
      </c>
      <c r="W24" s="310"/>
      <c r="X24" s="627">
        <f t="shared" si="14"/>
        <v>68122</v>
      </c>
      <c r="Y24" s="316">
        <f t="shared" si="15"/>
        <v>0.3607498311852264</v>
      </c>
    </row>
    <row r="25" spans="1:25" ht="19.5" customHeight="1">
      <c r="A25" s="357" t="s">
        <v>193</v>
      </c>
      <c r="B25" s="309">
        <v>9251</v>
      </c>
      <c r="C25" s="310">
        <v>9099</v>
      </c>
      <c r="D25" s="311">
        <v>0</v>
      </c>
      <c r="E25" s="310">
        <v>0</v>
      </c>
      <c r="F25" s="627">
        <f t="shared" si="8"/>
        <v>18350</v>
      </c>
      <c r="G25" s="313">
        <f t="shared" si="9"/>
        <v>0.017784109631524877</v>
      </c>
      <c r="H25" s="314">
        <v>14048</v>
      </c>
      <c r="I25" s="310">
        <v>12968</v>
      </c>
      <c r="J25" s="311"/>
      <c r="K25" s="310"/>
      <c r="L25" s="627">
        <f t="shared" si="10"/>
        <v>27016</v>
      </c>
      <c r="M25" s="315">
        <f t="shared" si="11"/>
        <v>-0.3207728753331359</v>
      </c>
      <c r="N25" s="309">
        <v>63131</v>
      </c>
      <c r="O25" s="310">
        <v>61869</v>
      </c>
      <c r="P25" s="311">
        <v>118</v>
      </c>
      <c r="Q25" s="310">
        <v>0</v>
      </c>
      <c r="R25" s="627">
        <f t="shared" si="12"/>
        <v>125118</v>
      </c>
      <c r="S25" s="313">
        <f t="shared" si="13"/>
        <v>0.021220133058738072</v>
      </c>
      <c r="T25" s="314">
        <v>66773</v>
      </c>
      <c r="U25" s="310">
        <v>63708</v>
      </c>
      <c r="V25" s="311"/>
      <c r="W25" s="310"/>
      <c r="X25" s="627">
        <f t="shared" si="14"/>
        <v>130481</v>
      </c>
      <c r="Y25" s="316">
        <f t="shared" si="15"/>
        <v>-0.04110176960630285</v>
      </c>
    </row>
    <row r="26" spans="1:25" ht="19.5" customHeight="1">
      <c r="A26" s="357" t="s">
        <v>160</v>
      </c>
      <c r="B26" s="309">
        <v>9861</v>
      </c>
      <c r="C26" s="310">
        <v>8376</v>
      </c>
      <c r="D26" s="311">
        <v>0</v>
      </c>
      <c r="E26" s="310">
        <v>0</v>
      </c>
      <c r="F26" s="627">
        <f aca="true" t="shared" si="16" ref="F26:F43">SUM(B26:E26)</f>
        <v>18237</v>
      </c>
      <c r="G26" s="313">
        <f>F26/$F$9</f>
        <v>0.017674594406001047</v>
      </c>
      <c r="H26" s="314">
        <v>15494</v>
      </c>
      <c r="I26" s="310">
        <v>13966</v>
      </c>
      <c r="J26" s="311"/>
      <c r="K26" s="310"/>
      <c r="L26" s="627">
        <f aca="true" t="shared" si="17" ref="L26:L43">SUM(H26:K26)</f>
        <v>29460</v>
      </c>
      <c r="M26" s="315">
        <f aca="true" t="shared" si="18" ref="M26:M36">IF(ISERROR(F26/L26-1),"         /0",(F26/L26-1))</f>
        <v>-0.3809572301425662</v>
      </c>
      <c r="N26" s="309">
        <v>64475</v>
      </c>
      <c r="O26" s="310">
        <v>58550</v>
      </c>
      <c r="P26" s="311"/>
      <c r="Q26" s="310"/>
      <c r="R26" s="627">
        <f aca="true" t="shared" si="19" ref="R26:R43">SUM(N26:Q26)</f>
        <v>123025</v>
      </c>
      <c r="S26" s="313">
        <f>R26/$R$9</f>
        <v>0.02086515824702482</v>
      </c>
      <c r="T26" s="314">
        <v>83752</v>
      </c>
      <c r="U26" s="310">
        <v>79000</v>
      </c>
      <c r="V26" s="311"/>
      <c r="W26" s="310"/>
      <c r="X26" s="627">
        <f aca="true" t="shared" si="20" ref="X26:X43">SUM(T26:W26)</f>
        <v>162752</v>
      </c>
      <c r="Y26" s="316">
        <f aca="true" t="shared" si="21" ref="Y26:Y43">IF(ISERROR(R26/X26-1),"         /0",IF(R26/X26&gt;5,"  *  ",(R26/X26-1)))</f>
        <v>-0.24409531065670464</v>
      </c>
    </row>
    <row r="27" spans="1:25" ht="19.5" customHeight="1">
      <c r="A27" s="357" t="s">
        <v>194</v>
      </c>
      <c r="B27" s="309">
        <v>8048</v>
      </c>
      <c r="C27" s="310">
        <v>7267</v>
      </c>
      <c r="D27" s="311">
        <v>0</v>
      </c>
      <c r="E27" s="310">
        <v>0</v>
      </c>
      <c r="F27" s="627">
        <f t="shared" si="16"/>
        <v>15315</v>
      </c>
      <c r="G27" s="313">
        <f>F27/$F$9</f>
        <v>0.014842705122986568</v>
      </c>
      <c r="H27" s="314">
        <v>8605</v>
      </c>
      <c r="I27" s="310">
        <v>8038</v>
      </c>
      <c r="J27" s="311"/>
      <c r="K27" s="310"/>
      <c r="L27" s="627">
        <f t="shared" si="17"/>
        <v>16643</v>
      </c>
      <c r="M27" s="315">
        <f t="shared" si="18"/>
        <v>-0.0797933064952232</v>
      </c>
      <c r="N27" s="309">
        <v>53159</v>
      </c>
      <c r="O27" s="310">
        <v>53204</v>
      </c>
      <c r="P27" s="311"/>
      <c r="Q27" s="310"/>
      <c r="R27" s="627">
        <f t="shared" si="19"/>
        <v>106363</v>
      </c>
      <c r="S27" s="313">
        <f>R27/$R$9</f>
        <v>0.018039267032134123</v>
      </c>
      <c r="T27" s="314">
        <v>48437</v>
      </c>
      <c r="U27" s="310">
        <v>46112</v>
      </c>
      <c r="V27" s="311"/>
      <c r="W27" s="310"/>
      <c r="X27" s="627">
        <f t="shared" si="20"/>
        <v>94549</v>
      </c>
      <c r="Y27" s="316">
        <f t="shared" si="21"/>
        <v>0.12495108356513551</v>
      </c>
    </row>
    <row r="28" spans="1:25" ht="19.5" customHeight="1">
      <c r="A28" s="357" t="s">
        <v>195</v>
      </c>
      <c r="B28" s="309">
        <v>8514</v>
      </c>
      <c r="C28" s="310">
        <v>6648</v>
      </c>
      <c r="D28" s="311">
        <v>0</v>
      </c>
      <c r="E28" s="310">
        <v>0</v>
      </c>
      <c r="F28" s="627">
        <f t="shared" si="16"/>
        <v>15162</v>
      </c>
      <c r="G28" s="313">
        <f>F28/$F$9</f>
        <v>0.014694423445949876</v>
      </c>
      <c r="H28" s="314">
        <v>578</v>
      </c>
      <c r="I28" s="310">
        <v>822</v>
      </c>
      <c r="J28" s="311"/>
      <c r="K28" s="310"/>
      <c r="L28" s="627">
        <f t="shared" si="17"/>
        <v>1400</v>
      </c>
      <c r="M28" s="315">
        <f t="shared" si="18"/>
        <v>9.83</v>
      </c>
      <c r="N28" s="309">
        <v>44383</v>
      </c>
      <c r="O28" s="310">
        <v>34917</v>
      </c>
      <c r="P28" s="311"/>
      <c r="Q28" s="310"/>
      <c r="R28" s="627">
        <f t="shared" si="19"/>
        <v>79300</v>
      </c>
      <c r="S28" s="313">
        <f>R28/$R$9</f>
        <v>0.01344935622019157</v>
      </c>
      <c r="T28" s="314">
        <v>578</v>
      </c>
      <c r="U28" s="310">
        <v>822</v>
      </c>
      <c r="V28" s="311"/>
      <c r="W28" s="310"/>
      <c r="X28" s="627">
        <f t="shared" si="20"/>
        <v>1400</v>
      </c>
      <c r="Y28" s="316" t="str">
        <f t="shared" si="21"/>
        <v>  *  </v>
      </c>
    </row>
    <row r="29" spans="1:25" ht="19.5" customHeight="1">
      <c r="A29" s="357" t="s">
        <v>159</v>
      </c>
      <c r="B29" s="309">
        <v>7657</v>
      </c>
      <c r="C29" s="310">
        <v>7447</v>
      </c>
      <c r="D29" s="311">
        <v>0</v>
      </c>
      <c r="E29" s="310">
        <v>0</v>
      </c>
      <c r="F29" s="627">
        <f t="shared" si="16"/>
        <v>15104</v>
      </c>
      <c r="G29" s="313">
        <f>F29/$F$9</f>
        <v>0.014638212091256228</v>
      </c>
      <c r="H29" s="314">
        <v>24163</v>
      </c>
      <c r="I29" s="310">
        <v>22325</v>
      </c>
      <c r="J29" s="311">
        <v>95</v>
      </c>
      <c r="K29" s="310">
        <v>97</v>
      </c>
      <c r="L29" s="627">
        <f t="shared" si="17"/>
        <v>46680</v>
      </c>
      <c r="M29" s="315">
        <f t="shared" si="18"/>
        <v>-0.6764353041988003</v>
      </c>
      <c r="N29" s="309">
        <v>63088</v>
      </c>
      <c r="O29" s="310">
        <v>61702</v>
      </c>
      <c r="P29" s="311">
        <v>174</v>
      </c>
      <c r="Q29" s="310">
        <v>95</v>
      </c>
      <c r="R29" s="627">
        <f t="shared" si="19"/>
        <v>125059</v>
      </c>
      <c r="S29" s="313">
        <f>R29/$R$9</f>
        <v>0.021210126602029478</v>
      </c>
      <c r="T29" s="314">
        <v>113120</v>
      </c>
      <c r="U29" s="310">
        <v>107628</v>
      </c>
      <c r="V29" s="311">
        <v>644</v>
      </c>
      <c r="W29" s="310">
        <v>656</v>
      </c>
      <c r="X29" s="627">
        <f t="shared" si="20"/>
        <v>222048</v>
      </c>
      <c r="Y29" s="316">
        <f t="shared" si="21"/>
        <v>-0.43679294566940485</v>
      </c>
    </row>
    <row r="30" spans="1:25" ht="19.5" customHeight="1">
      <c r="A30" s="357" t="s">
        <v>196</v>
      </c>
      <c r="B30" s="309">
        <v>7616</v>
      </c>
      <c r="C30" s="310">
        <v>7335</v>
      </c>
      <c r="D30" s="311">
        <v>0</v>
      </c>
      <c r="E30" s="310">
        <v>0</v>
      </c>
      <c r="F30" s="627">
        <f t="shared" si="16"/>
        <v>14951</v>
      </c>
      <c r="G30" s="313">
        <f>F30/$F$9</f>
        <v>0.014489930414219535</v>
      </c>
      <c r="H30" s="314">
        <v>13132</v>
      </c>
      <c r="I30" s="310">
        <v>10183</v>
      </c>
      <c r="J30" s="311"/>
      <c r="K30" s="310"/>
      <c r="L30" s="627">
        <f t="shared" si="17"/>
        <v>23315</v>
      </c>
      <c r="M30" s="315">
        <f t="shared" si="18"/>
        <v>-0.35873900922153124</v>
      </c>
      <c r="N30" s="309">
        <v>44186</v>
      </c>
      <c r="O30" s="310">
        <v>40506</v>
      </c>
      <c r="P30" s="311"/>
      <c r="Q30" s="310"/>
      <c r="R30" s="627">
        <f t="shared" si="19"/>
        <v>84692</v>
      </c>
      <c r="S30" s="313">
        <f>R30/$R$9</f>
        <v>0.014363844602780134</v>
      </c>
      <c r="T30" s="314">
        <v>68227</v>
      </c>
      <c r="U30" s="310">
        <v>57158</v>
      </c>
      <c r="V30" s="311"/>
      <c r="W30" s="310"/>
      <c r="X30" s="627">
        <f t="shared" si="20"/>
        <v>125385</v>
      </c>
      <c r="Y30" s="316">
        <f t="shared" si="21"/>
        <v>-0.3245444032380269</v>
      </c>
    </row>
    <row r="31" spans="1:25" ht="19.5" customHeight="1">
      <c r="A31" s="357" t="s">
        <v>197</v>
      </c>
      <c r="B31" s="309">
        <v>7511</v>
      </c>
      <c r="C31" s="310">
        <v>7224</v>
      </c>
      <c r="D31" s="311">
        <v>0</v>
      </c>
      <c r="E31" s="310">
        <v>0</v>
      </c>
      <c r="F31" s="627">
        <f t="shared" si="16"/>
        <v>14735</v>
      </c>
      <c r="G31" s="313">
        <f>F31/$F$9</f>
        <v>0.014280591576050087</v>
      </c>
      <c r="H31" s="314">
        <v>8030</v>
      </c>
      <c r="I31" s="310">
        <v>7392</v>
      </c>
      <c r="J31" s="311"/>
      <c r="K31" s="310"/>
      <c r="L31" s="627">
        <f t="shared" si="17"/>
        <v>15422</v>
      </c>
      <c r="M31" s="315">
        <f t="shared" si="18"/>
        <v>-0.04454675139411235</v>
      </c>
      <c r="N31" s="309">
        <v>39928</v>
      </c>
      <c r="O31" s="310">
        <v>37341</v>
      </c>
      <c r="P31" s="311"/>
      <c r="Q31" s="310"/>
      <c r="R31" s="627">
        <f t="shared" si="19"/>
        <v>77269</v>
      </c>
      <c r="S31" s="313">
        <f>R31/$R$9</f>
        <v>0.013104896668070397</v>
      </c>
      <c r="T31" s="314">
        <v>42816</v>
      </c>
      <c r="U31" s="310">
        <v>37981</v>
      </c>
      <c r="V31" s="311"/>
      <c r="W31" s="310"/>
      <c r="X31" s="627">
        <f t="shared" si="20"/>
        <v>80797</v>
      </c>
      <c r="Y31" s="316">
        <f t="shared" si="21"/>
        <v>-0.043664987561419344</v>
      </c>
    </row>
    <row r="32" spans="1:25" ht="19.5" customHeight="1">
      <c r="A32" s="357" t="s">
        <v>198</v>
      </c>
      <c r="B32" s="309">
        <v>6401</v>
      </c>
      <c r="C32" s="310">
        <v>7093</v>
      </c>
      <c r="D32" s="311">
        <v>0</v>
      </c>
      <c r="E32" s="310">
        <v>0</v>
      </c>
      <c r="F32" s="627">
        <f t="shared" si="16"/>
        <v>13494</v>
      </c>
      <c r="G32" s="313">
        <f>F32/$F$9</f>
        <v>0.013077862417863581</v>
      </c>
      <c r="H32" s="314">
        <v>6629</v>
      </c>
      <c r="I32" s="310">
        <v>7261</v>
      </c>
      <c r="J32" s="311"/>
      <c r="K32" s="310"/>
      <c r="L32" s="627">
        <f t="shared" si="17"/>
        <v>13890</v>
      </c>
      <c r="M32" s="315">
        <f t="shared" si="18"/>
        <v>-0.02850971922246215</v>
      </c>
      <c r="N32" s="309">
        <v>34719</v>
      </c>
      <c r="O32" s="310">
        <v>33959</v>
      </c>
      <c r="P32" s="311"/>
      <c r="Q32" s="310"/>
      <c r="R32" s="627">
        <f t="shared" si="19"/>
        <v>68678</v>
      </c>
      <c r="S32" s="313">
        <f>R32/$R$9</f>
        <v>0.011647854810722783</v>
      </c>
      <c r="T32" s="314">
        <v>39724</v>
      </c>
      <c r="U32" s="310">
        <v>35697</v>
      </c>
      <c r="V32" s="311"/>
      <c r="W32" s="310"/>
      <c r="X32" s="627">
        <f t="shared" si="20"/>
        <v>75421</v>
      </c>
      <c r="Y32" s="316">
        <f t="shared" si="21"/>
        <v>-0.08940480767955872</v>
      </c>
    </row>
    <row r="33" spans="1:25" ht="19.5" customHeight="1">
      <c r="A33" s="357" t="s">
        <v>199</v>
      </c>
      <c r="B33" s="309">
        <v>5103</v>
      </c>
      <c r="C33" s="310">
        <v>5363</v>
      </c>
      <c r="D33" s="311">
        <v>0</v>
      </c>
      <c r="E33" s="310">
        <v>0</v>
      </c>
      <c r="F33" s="627">
        <f t="shared" si="16"/>
        <v>10466</v>
      </c>
      <c r="G33" s="313">
        <f>F33/$F$9</f>
        <v>0.01014324203834002</v>
      </c>
      <c r="H33" s="314">
        <v>4078</v>
      </c>
      <c r="I33" s="310">
        <v>4961</v>
      </c>
      <c r="J33" s="311"/>
      <c r="K33" s="310"/>
      <c r="L33" s="627">
        <f t="shared" si="17"/>
        <v>9039</v>
      </c>
      <c r="M33" s="315">
        <f t="shared" si="18"/>
        <v>0.157871445956411</v>
      </c>
      <c r="N33" s="309">
        <v>25932</v>
      </c>
      <c r="O33" s="310">
        <v>25963</v>
      </c>
      <c r="P33" s="311">
        <v>1076</v>
      </c>
      <c r="Q33" s="310">
        <v>1287</v>
      </c>
      <c r="R33" s="627">
        <f t="shared" si="19"/>
        <v>54258</v>
      </c>
      <c r="S33" s="313">
        <f>R33/$R$9</f>
        <v>0.009202208950758566</v>
      </c>
      <c r="T33" s="314">
        <v>18897</v>
      </c>
      <c r="U33" s="310">
        <v>23552</v>
      </c>
      <c r="V33" s="311"/>
      <c r="W33" s="310"/>
      <c r="X33" s="627">
        <f t="shared" si="20"/>
        <v>42449</v>
      </c>
      <c r="Y33" s="316">
        <f t="shared" si="21"/>
        <v>0.27819265471506993</v>
      </c>
    </row>
    <row r="34" spans="1:25" ht="19.5" customHeight="1">
      <c r="A34" s="357" t="s">
        <v>200</v>
      </c>
      <c r="B34" s="309">
        <v>5308</v>
      </c>
      <c r="C34" s="310">
        <v>4189</v>
      </c>
      <c r="D34" s="311">
        <v>0</v>
      </c>
      <c r="E34" s="310">
        <v>0</v>
      </c>
      <c r="F34" s="627">
        <f t="shared" si="16"/>
        <v>9497</v>
      </c>
      <c r="G34" s="313">
        <f>F34/$F$9</f>
        <v>0.009204124750440969</v>
      </c>
      <c r="H34" s="314">
        <v>3995</v>
      </c>
      <c r="I34" s="310">
        <v>3620</v>
      </c>
      <c r="J34" s="311"/>
      <c r="K34" s="310"/>
      <c r="L34" s="627">
        <f t="shared" si="17"/>
        <v>7615</v>
      </c>
      <c r="M34" s="315">
        <f t="shared" si="18"/>
        <v>0.2471437951411688</v>
      </c>
      <c r="N34" s="309">
        <v>26825</v>
      </c>
      <c r="O34" s="310">
        <v>22243</v>
      </c>
      <c r="P34" s="311">
        <v>0</v>
      </c>
      <c r="Q34" s="310">
        <v>0</v>
      </c>
      <c r="R34" s="627">
        <f t="shared" si="19"/>
        <v>49068</v>
      </c>
      <c r="S34" s="313">
        <f>R34/$R$9</f>
        <v>0.008321979962324843</v>
      </c>
      <c r="T34" s="314">
        <v>21093</v>
      </c>
      <c r="U34" s="310">
        <v>17532</v>
      </c>
      <c r="V34" s="311"/>
      <c r="W34" s="310"/>
      <c r="X34" s="627">
        <f t="shared" si="20"/>
        <v>38625</v>
      </c>
      <c r="Y34" s="316">
        <f t="shared" si="21"/>
        <v>0.27036893203883494</v>
      </c>
    </row>
    <row r="35" spans="1:25" ht="19.5" customHeight="1">
      <c r="A35" s="357" t="s">
        <v>201</v>
      </c>
      <c r="B35" s="309">
        <v>3929</v>
      </c>
      <c r="C35" s="310">
        <v>3748</v>
      </c>
      <c r="D35" s="311">
        <v>0</v>
      </c>
      <c r="E35" s="310">
        <v>35</v>
      </c>
      <c r="F35" s="627">
        <f t="shared" si="16"/>
        <v>7712</v>
      </c>
      <c r="G35" s="313">
        <f>F35/$F$9</f>
        <v>0.007474171851679557</v>
      </c>
      <c r="H35" s="314">
        <v>2875</v>
      </c>
      <c r="I35" s="310">
        <v>2773</v>
      </c>
      <c r="J35" s="311"/>
      <c r="K35" s="310"/>
      <c r="L35" s="627">
        <f t="shared" si="17"/>
        <v>5648</v>
      </c>
      <c r="M35" s="315">
        <f t="shared" si="18"/>
        <v>0.36543909348441916</v>
      </c>
      <c r="N35" s="309">
        <v>16961</v>
      </c>
      <c r="O35" s="310">
        <v>16746</v>
      </c>
      <c r="P35" s="311">
        <v>97</v>
      </c>
      <c r="Q35" s="310">
        <v>134</v>
      </c>
      <c r="R35" s="627">
        <f t="shared" si="19"/>
        <v>33938</v>
      </c>
      <c r="S35" s="313">
        <f>R35/$R$9</f>
        <v>0.005755917419935202</v>
      </c>
      <c r="T35" s="314">
        <v>12276</v>
      </c>
      <c r="U35" s="310">
        <v>13062</v>
      </c>
      <c r="V35" s="311"/>
      <c r="W35" s="310"/>
      <c r="X35" s="627">
        <f t="shared" si="20"/>
        <v>25338</v>
      </c>
      <c r="Y35" s="316">
        <f t="shared" si="21"/>
        <v>0.33941116110190217</v>
      </c>
    </row>
    <row r="36" spans="1:25" ht="19.5" customHeight="1">
      <c r="A36" s="357" t="s">
        <v>202</v>
      </c>
      <c r="B36" s="309">
        <v>3651</v>
      </c>
      <c r="C36" s="310">
        <v>3404</v>
      </c>
      <c r="D36" s="311">
        <v>0</v>
      </c>
      <c r="E36" s="310">
        <v>0</v>
      </c>
      <c r="F36" s="627">
        <f t="shared" si="16"/>
        <v>7055</v>
      </c>
      <c r="G36" s="313">
        <f>F36/$F$9</f>
        <v>0.006837432885580818</v>
      </c>
      <c r="H36" s="314">
        <v>3950</v>
      </c>
      <c r="I36" s="310">
        <v>3736</v>
      </c>
      <c r="J36" s="311"/>
      <c r="K36" s="310"/>
      <c r="L36" s="627">
        <f t="shared" si="17"/>
        <v>7686</v>
      </c>
      <c r="M36" s="315">
        <f t="shared" si="18"/>
        <v>-0.08209731980223789</v>
      </c>
      <c r="N36" s="309">
        <v>21616</v>
      </c>
      <c r="O36" s="310">
        <v>19810</v>
      </c>
      <c r="P36" s="311"/>
      <c r="Q36" s="310"/>
      <c r="R36" s="627">
        <f t="shared" si="19"/>
        <v>41426</v>
      </c>
      <c r="S36" s="313">
        <f>R36/$R$9</f>
        <v>0.007025889417120504</v>
      </c>
      <c r="T36" s="314">
        <v>22952</v>
      </c>
      <c r="U36" s="310">
        <v>20860</v>
      </c>
      <c r="V36" s="311"/>
      <c r="W36" s="310"/>
      <c r="X36" s="627">
        <f t="shared" si="20"/>
        <v>43812</v>
      </c>
      <c r="Y36" s="316">
        <f t="shared" si="21"/>
        <v>-0.05445996530630881</v>
      </c>
    </row>
    <row r="37" spans="1:25" ht="19.5" customHeight="1">
      <c r="A37" s="357" t="s">
        <v>203</v>
      </c>
      <c r="B37" s="309">
        <v>3397</v>
      </c>
      <c r="C37" s="310">
        <v>3019</v>
      </c>
      <c r="D37" s="311">
        <v>0</v>
      </c>
      <c r="E37" s="310">
        <v>0</v>
      </c>
      <c r="F37" s="627">
        <f t="shared" si="16"/>
        <v>6416</v>
      </c>
      <c r="G37" s="313">
        <f>F37/$F$9</f>
        <v>0.006218138822662867</v>
      </c>
      <c r="H37" s="314">
        <v>3563</v>
      </c>
      <c r="I37" s="310">
        <v>3270</v>
      </c>
      <c r="J37" s="311"/>
      <c r="K37" s="310"/>
      <c r="L37" s="627">
        <f t="shared" si="17"/>
        <v>6833</v>
      </c>
      <c r="M37" s="315" t="s">
        <v>45</v>
      </c>
      <c r="N37" s="309">
        <v>24292</v>
      </c>
      <c r="O37" s="310">
        <v>22673</v>
      </c>
      <c r="P37" s="311"/>
      <c r="Q37" s="310"/>
      <c r="R37" s="627">
        <f t="shared" si="19"/>
        <v>46965</v>
      </c>
      <c r="S37" s="313">
        <f>R37/$R$9</f>
        <v>0.007965309140999964</v>
      </c>
      <c r="T37" s="314">
        <v>24754</v>
      </c>
      <c r="U37" s="310">
        <v>22969</v>
      </c>
      <c r="V37" s="311"/>
      <c r="W37" s="310"/>
      <c r="X37" s="627">
        <f t="shared" si="20"/>
        <v>47723</v>
      </c>
      <c r="Y37" s="316">
        <f t="shared" si="21"/>
        <v>-0.015883326697818667</v>
      </c>
    </row>
    <row r="38" spans="1:25" ht="19.5" customHeight="1">
      <c r="A38" s="357" t="s">
        <v>204</v>
      </c>
      <c r="B38" s="309">
        <v>2575</v>
      </c>
      <c r="C38" s="310">
        <v>2132</v>
      </c>
      <c r="D38" s="311">
        <v>0</v>
      </c>
      <c r="E38" s="310">
        <v>0</v>
      </c>
      <c r="F38" s="627">
        <f t="shared" si="16"/>
        <v>4707</v>
      </c>
      <c r="G38" s="313">
        <f>F38/$F$9</f>
        <v>0.004561842181775891</v>
      </c>
      <c r="H38" s="314">
        <v>1981</v>
      </c>
      <c r="I38" s="310">
        <v>1739</v>
      </c>
      <c r="J38" s="311"/>
      <c r="K38" s="310"/>
      <c r="L38" s="627">
        <f t="shared" si="17"/>
        <v>3720</v>
      </c>
      <c r="M38" s="315">
        <f aca="true" t="shared" si="22" ref="M38:M43">IF(ISERROR(F38/L38-1),"         /0",(F38/L38-1))</f>
        <v>0.26532258064516134</v>
      </c>
      <c r="N38" s="309">
        <v>13551</v>
      </c>
      <c r="O38" s="310">
        <v>13321</v>
      </c>
      <c r="P38" s="311"/>
      <c r="Q38" s="310"/>
      <c r="R38" s="627">
        <f t="shared" si="19"/>
        <v>26872</v>
      </c>
      <c r="S38" s="313">
        <f>R38/$R$9</f>
        <v>0.004557517028360503</v>
      </c>
      <c r="T38" s="314">
        <v>12777</v>
      </c>
      <c r="U38" s="310">
        <v>12431</v>
      </c>
      <c r="V38" s="311"/>
      <c r="W38" s="310"/>
      <c r="X38" s="627">
        <f t="shared" si="20"/>
        <v>25208</v>
      </c>
      <c r="Y38" s="316">
        <f t="shared" si="21"/>
        <v>0.0660107902253253</v>
      </c>
    </row>
    <row r="39" spans="1:25" ht="19.5" customHeight="1">
      <c r="A39" s="357" t="s">
        <v>205</v>
      </c>
      <c r="B39" s="309">
        <v>1632</v>
      </c>
      <c r="C39" s="310">
        <v>1968</v>
      </c>
      <c r="D39" s="311">
        <v>0</v>
      </c>
      <c r="E39" s="310">
        <v>0</v>
      </c>
      <c r="F39" s="627">
        <f t="shared" si="16"/>
        <v>3600</v>
      </c>
      <c r="G39" s="313">
        <f>F39/$F$9</f>
        <v>0.003488980636157469</v>
      </c>
      <c r="H39" s="314">
        <v>1605</v>
      </c>
      <c r="I39" s="310">
        <v>2061</v>
      </c>
      <c r="J39" s="311"/>
      <c r="K39" s="310"/>
      <c r="L39" s="627">
        <f t="shared" si="17"/>
        <v>3666</v>
      </c>
      <c r="M39" s="315">
        <f t="shared" si="22"/>
        <v>-0.018003273322422242</v>
      </c>
      <c r="N39" s="309">
        <v>8759</v>
      </c>
      <c r="O39" s="310">
        <v>8539</v>
      </c>
      <c r="P39" s="311"/>
      <c r="Q39" s="310"/>
      <c r="R39" s="627">
        <f t="shared" si="19"/>
        <v>17298</v>
      </c>
      <c r="S39" s="313">
        <f>R39/$R$9</f>
        <v>0.0029337574261900858</v>
      </c>
      <c r="T39" s="314">
        <v>4088</v>
      </c>
      <c r="U39" s="310">
        <v>3858</v>
      </c>
      <c r="V39" s="311"/>
      <c r="W39" s="310"/>
      <c r="X39" s="627">
        <f t="shared" si="20"/>
        <v>7946</v>
      </c>
      <c r="Y39" s="316">
        <f t="shared" si="21"/>
        <v>1.1769443745280643</v>
      </c>
    </row>
    <row r="40" spans="1:25" ht="19.5" customHeight="1">
      <c r="A40" s="357" t="s">
        <v>206</v>
      </c>
      <c r="B40" s="309">
        <v>573</v>
      </c>
      <c r="C40" s="310">
        <v>957</v>
      </c>
      <c r="D40" s="311">
        <v>145</v>
      </c>
      <c r="E40" s="310">
        <v>52</v>
      </c>
      <c r="F40" s="627">
        <f t="shared" si="16"/>
        <v>1727</v>
      </c>
      <c r="G40" s="313">
        <f>F40/$F$9</f>
        <v>0.0016737415440677638</v>
      </c>
      <c r="H40" s="314">
        <v>1052</v>
      </c>
      <c r="I40" s="310">
        <v>2019</v>
      </c>
      <c r="J40" s="311"/>
      <c r="K40" s="310"/>
      <c r="L40" s="627">
        <f t="shared" si="17"/>
        <v>3071</v>
      </c>
      <c r="M40" s="315">
        <f t="shared" si="22"/>
        <v>-0.43764246173884724</v>
      </c>
      <c r="N40" s="309">
        <v>6918</v>
      </c>
      <c r="O40" s="310">
        <v>10092</v>
      </c>
      <c r="P40" s="311">
        <v>145</v>
      </c>
      <c r="Q40" s="310">
        <v>52</v>
      </c>
      <c r="R40" s="627">
        <f t="shared" si="19"/>
        <v>17207</v>
      </c>
      <c r="S40" s="313">
        <f>R40/$R$9</f>
        <v>0.0029183237387242923</v>
      </c>
      <c r="T40" s="314">
        <v>6203</v>
      </c>
      <c r="U40" s="310">
        <v>9076</v>
      </c>
      <c r="V40" s="311">
        <v>110</v>
      </c>
      <c r="W40" s="310">
        <v>115</v>
      </c>
      <c r="X40" s="627">
        <f t="shared" si="20"/>
        <v>15504</v>
      </c>
      <c r="Y40" s="316">
        <f t="shared" si="21"/>
        <v>0.10984262125903</v>
      </c>
    </row>
    <row r="41" spans="1:25" ht="19.5" customHeight="1">
      <c r="A41" s="357" t="s">
        <v>207</v>
      </c>
      <c r="B41" s="309">
        <v>325</v>
      </c>
      <c r="C41" s="310">
        <v>353</v>
      </c>
      <c r="D41" s="311">
        <v>0</v>
      </c>
      <c r="E41" s="310">
        <v>0</v>
      </c>
      <c r="F41" s="627">
        <f t="shared" si="16"/>
        <v>678</v>
      </c>
      <c r="G41" s="313">
        <f>F41/$F$9</f>
        <v>0.0006570913531429901</v>
      </c>
      <c r="H41" s="314">
        <v>203</v>
      </c>
      <c r="I41" s="310">
        <v>182</v>
      </c>
      <c r="J41" s="311">
        <v>0</v>
      </c>
      <c r="K41" s="310">
        <v>0</v>
      </c>
      <c r="L41" s="627">
        <f t="shared" si="17"/>
        <v>385</v>
      </c>
      <c r="M41" s="315">
        <f t="shared" si="22"/>
        <v>0.761038961038961</v>
      </c>
      <c r="N41" s="309">
        <v>2313</v>
      </c>
      <c r="O41" s="310">
        <v>2269</v>
      </c>
      <c r="P41" s="311">
        <v>0</v>
      </c>
      <c r="Q41" s="310">
        <v>0</v>
      </c>
      <c r="R41" s="627">
        <f t="shared" si="19"/>
        <v>4582</v>
      </c>
      <c r="S41" s="313">
        <f>R41/$R$9</f>
        <v>0.0007771116040468824</v>
      </c>
      <c r="T41" s="314">
        <v>1403</v>
      </c>
      <c r="U41" s="310">
        <v>1471</v>
      </c>
      <c r="V41" s="311">
        <v>0</v>
      </c>
      <c r="W41" s="310">
        <v>0</v>
      </c>
      <c r="X41" s="627">
        <f t="shared" si="20"/>
        <v>2874</v>
      </c>
      <c r="Y41" s="316">
        <f t="shared" si="21"/>
        <v>0.594293667362561</v>
      </c>
    </row>
    <row r="42" spans="1:25" ht="19.5" customHeight="1">
      <c r="A42" s="357" t="s">
        <v>208</v>
      </c>
      <c r="B42" s="309">
        <v>289</v>
      </c>
      <c r="C42" s="310">
        <v>272</v>
      </c>
      <c r="D42" s="311">
        <v>0</v>
      </c>
      <c r="E42" s="310">
        <v>0</v>
      </c>
      <c r="F42" s="627">
        <f t="shared" si="16"/>
        <v>561</v>
      </c>
      <c r="G42" s="313">
        <f>F42/$F$9</f>
        <v>0.0005436994824678723</v>
      </c>
      <c r="H42" s="314">
        <v>339</v>
      </c>
      <c r="I42" s="310">
        <v>265</v>
      </c>
      <c r="J42" s="311">
        <v>0</v>
      </c>
      <c r="K42" s="310">
        <v>0</v>
      </c>
      <c r="L42" s="627">
        <f t="shared" si="17"/>
        <v>604</v>
      </c>
      <c r="M42" s="315">
        <f t="shared" si="22"/>
        <v>-0.07119205298013243</v>
      </c>
      <c r="N42" s="309">
        <v>1611</v>
      </c>
      <c r="O42" s="310">
        <v>1729</v>
      </c>
      <c r="P42" s="311">
        <v>0</v>
      </c>
      <c r="Q42" s="310">
        <v>0</v>
      </c>
      <c r="R42" s="627">
        <f t="shared" si="19"/>
        <v>3340</v>
      </c>
      <c r="S42" s="313">
        <f>R42/$R$9</f>
        <v>0.0005664672102829742</v>
      </c>
      <c r="T42" s="314">
        <v>1316</v>
      </c>
      <c r="U42" s="310">
        <v>1413</v>
      </c>
      <c r="V42" s="311">
        <v>0</v>
      </c>
      <c r="W42" s="310">
        <v>0</v>
      </c>
      <c r="X42" s="627">
        <f t="shared" si="20"/>
        <v>2729</v>
      </c>
      <c r="Y42" s="316">
        <f t="shared" si="21"/>
        <v>0.2238915353609381</v>
      </c>
    </row>
    <row r="43" spans="1:25" ht="19.5" customHeight="1" thickBot="1">
      <c r="A43" s="359" t="s">
        <v>171</v>
      </c>
      <c r="B43" s="361">
        <v>0</v>
      </c>
      <c r="C43" s="362">
        <v>0</v>
      </c>
      <c r="D43" s="363">
        <v>73</v>
      </c>
      <c r="E43" s="362">
        <v>74</v>
      </c>
      <c r="F43" s="628">
        <f t="shared" si="16"/>
        <v>147</v>
      </c>
      <c r="G43" s="365">
        <f>F43/$F$9</f>
        <v>0.00014246670930976332</v>
      </c>
      <c r="H43" s="366">
        <v>1282</v>
      </c>
      <c r="I43" s="362">
        <v>1207</v>
      </c>
      <c r="J43" s="363">
        <v>57</v>
      </c>
      <c r="K43" s="362">
        <v>42</v>
      </c>
      <c r="L43" s="628">
        <f t="shared" si="17"/>
        <v>2588</v>
      </c>
      <c r="M43" s="367">
        <f t="shared" si="22"/>
        <v>-0.9431993817619784</v>
      </c>
      <c r="N43" s="361">
        <v>4664</v>
      </c>
      <c r="O43" s="362">
        <v>4058</v>
      </c>
      <c r="P43" s="363">
        <v>661</v>
      </c>
      <c r="Q43" s="362">
        <v>684</v>
      </c>
      <c r="R43" s="628">
        <f t="shared" si="19"/>
        <v>10067</v>
      </c>
      <c r="S43" s="365">
        <f>R43/$R$9</f>
        <v>0.001707372876023563</v>
      </c>
      <c r="T43" s="366">
        <v>13738</v>
      </c>
      <c r="U43" s="362">
        <v>10884</v>
      </c>
      <c r="V43" s="363">
        <v>8226</v>
      </c>
      <c r="W43" s="362">
        <v>3023</v>
      </c>
      <c r="X43" s="628">
        <f t="shared" si="20"/>
        <v>35871</v>
      </c>
      <c r="Y43" s="368">
        <f t="shared" si="21"/>
        <v>-0.7193554682055142</v>
      </c>
    </row>
    <row r="44" ht="15.75" thickTop="1">
      <c r="A44" s="87"/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 M3 M5:M8 Y5:Y8 Y44:Y65536 M44:M65536">
    <cfRule type="cellIs" priority="3" dxfId="95" operator="lessThan" stopIfTrue="1">
      <formula>0</formula>
    </cfRule>
  </conditionalFormatting>
  <conditionalFormatting sqref="M9:M43 Y9:Y43">
    <cfRule type="cellIs" priority="4" dxfId="95" operator="lessThan" stopIfTrue="1">
      <formula>0</formula>
    </cfRule>
    <cfRule type="cellIs" priority="5" dxfId="97" operator="greaterThanOrEqual" stopIfTrue="1">
      <formula>0</formula>
    </cfRule>
  </conditionalFormatting>
  <conditionalFormatting sqref="G6:G8">
    <cfRule type="cellIs" priority="2" dxfId="95" operator="lessThan" stopIfTrue="1">
      <formula>0</formula>
    </cfRule>
  </conditionalFormatting>
  <conditionalFormatting sqref="S6:S8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3"/>
  <sheetViews>
    <sheetView showGridLines="0" zoomScale="80" zoomScaleNormal="80" zoomScalePageLayoutView="0" workbookViewId="0" topLeftCell="A1">
      <selection activeCell="Y21" sqref="Y21"/>
    </sheetView>
  </sheetViews>
  <sheetFormatPr defaultColWidth="8.00390625" defaultRowHeight="15"/>
  <cols>
    <col min="1" max="1" width="32.28125" style="86" customWidth="1"/>
    <col min="2" max="2" width="9.140625" style="86" customWidth="1"/>
    <col min="3" max="3" width="10.7109375" style="86" customWidth="1"/>
    <col min="4" max="4" width="8.57421875" style="86" bestFit="1" customWidth="1"/>
    <col min="5" max="5" width="10.57421875" style="86" bestFit="1" customWidth="1"/>
    <col min="6" max="6" width="10.140625" style="86" customWidth="1"/>
    <col min="7" max="7" width="11.28125" style="86" bestFit="1" customWidth="1"/>
    <col min="8" max="8" width="10.00390625" style="86" customWidth="1"/>
    <col min="9" max="9" width="10.8515625" style="86" bestFit="1" customWidth="1"/>
    <col min="10" max="10" width="9.00390625" style="86" bestFit="1" customWidth="1"/>
    <col min="11" max="11" width="10.57421875" style="86" bestFit="1" customWidth="1"/>
    <col min="12" max="12" width="9.421875" style="86" customWidth="1"/>
    <col min="13" max="13" width="9.57421875" style="86" customWidth="1"/>
    <col min="14" max="14" width="10.7109375" style="86" customWidth="1"/>
    <col min="15" max="15" width="12.421875" style="86" bestFit="1" customWidth="1"/>
    <col min="16" max="16" width="9.421875" style="86" customWidth="1"/>
    <col min="17" max="17" width="10.57421875" style="86" bestFit="1" customWidth="1"/>
    <col min="18" max="18" width="10.421875" style="86" bestFit="1" customWidth="1"/>
    <col min="19" max="19" width="11.28125" style="86" bestFit="1" customWidth="1"/>
    <col min="20" max="20" width="10.421875" style="86" bestFit="1" customWidth="1"/>
    <col min="21" max="21" width="10.28125" style="86" customWidth="1"/>
    <col min="22" max="22" width="9.421875" style="86" customWidth="1"/>
    <col min="23" max="23" width="10.28125" style="86" customWidth="1"/>
    <col min="24" max="24" width="10.57421875" style="86" customWidth="1"/>
    <col min="25" max="25" width="9.8515625" style="86" bestFit="1" customWidth="1"/>
    <col min="26" max="16384" width="8.00390625" style="86" customWidth="1"/>
  </cols>
  <sheetData>
    <row r="1" spans="24:25" ht="18.75" thickBot="1">
      <c r="X1" s="518" t="s">
        <v>26</v>
      </c>
      <c r="Y1" s="519"/>
    </row>
    <row r="2" ht="5.25" customHeight="1" thickBot="1"/>
    <row r="3" spans="1:25" ht="24.75" customHeight="1" thickTop="1">
      <c r="A3" s="520" t="s">
        <v>44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2"/>
    </row>
    <row r="4" spans="1:25" ht="21" customHeight="1" thickBot="1">
      <c r="A4" s="543" t="s">
        <v>42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5"/>
    </row>
    <row r="5" spans="1:25" s="105" customFormat="1" ht="19.5" customHeight="1" thickBot="1" thickTop="1">
      <c r="A5" s="523" t="s">
        <v>41</v>
      </c>
      <c r="B5" s="538" t="s">
        <v>34</v>
      </c>
      <c r="C5" s="539"/>
      <c r="D5" s="539"/>
      <c r="E5" s="539"/>
      <c r="F5" s="539"/>
      <c r="G5" s="539"/>
      <c r="H5" s="539"/>
      <c r="I5" s="539"/>
      <c r="J5" s="540"/>
      <c r="K5" s="540"/>
      <c r="L5" s="540"/>
      <c r="M5" s="541"/>
      <c r="N5" s="542" t="s">
        <v>33</v>
      </c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41"/>
    </row>
    <row r="6" spans="1:25" s="104" customFormat="1" ht="26.25" customHeight="1" thickBot="1">
      <c r="A6" s="524"/>
      <c r="B6" s="530" t="s">
        <v>153</v>
      </c>
      <c r="C6" s="531"/>
      <c r="D6" s="531"/>
      <c r="E6" s="531"/>
      <c r="F6" s="532"/>
      <c r="G6" s="527" t="s">
        <v>32</v>
      </c>
      <c r="H6" s="530" t="s">
        <v>154</v>
      </c>
      <c r="I6" s="531"/>
      <c r="J6" s="531"/>
      <c r="K6" s="531"/>
      <c r="L6" s="532"/>
      <c r="M6" s="527" t="s">
        <v>31</v>
      </c>
      <c r="N6" s="537" t="s">
        <v>155</v>
      </c>
      <c r="O6" s="531"/>
      <c r="P6" s="531"/>
      <c r="Q6" s="531"/>
      <c r="R6" s="531"/>
      <c r="S6" s="527" t="s">
        <v>32</v>
      </c>
      <c r="T6" s="537" t="s">
        <v>156</v>
      </c>
      <c r="U6" s="531"/>
      <c r="V6" s="531"/>
      <c r="W6" s="531"/>
      <c r="X6" s="531"/>
      <c r="Y6" s="527" t="s">
        <v>31</v>
      </c>
    </row>
    <row r="7" spans="1:25" s="99" customFormat="1" ht="26.25" customHeight="1">
      <c r="A7" s="525"/>
      <c r="B7" s="510" t="s">
        <v>20</v>
      </c>
      <c r="C7" s="511"/>
      <c r="D7" s="512" t="s">
        <v>19</v>
      </c>
      <c r="E7" s="513"/>
      <c r="F7" s="514" t="s">
        <v>15</v>
      </c>
      <c r="G7" s="528"/>
      <c r="H7" s="510" t="s">
        <v>20</v>
      </c>
      <c r="I7" s="511"/>
      <c r="J7" s="512" t="s">
        <v>19</v>
      </c>
      <c r="K7" s="513"/>
      <c r="L7" s="514" t="s">
        <v>15</v>
      </c>
      <c r="M7" s="528"/>
      <c r="N7" s="511" t="s">
        <v>20</v>
      </c>
      <c r="O7" s="511"/>
      <c r="P7" s="516" t="s">
        <v>19</v>
      </c>
      <c r="Q7" s="511"/>
      <c r="R7" s="514" t="s">
        <v>15</v>
      </c>
      <c r="S7" s="528"/>
      <c r="T7" s="517" t="s">
        <v>20</v>
      </c>
      <c r="U7" s="513"/>
      <c r="V7" s="512" t="s">
        <v>19</v>
      </c>
      <c r="W7" s="533"/>
      <c r="X7" s="514" t="s">
        <v>15</v>
      </c>
      <c r="Y7" s="528"/>
    </row>
    <row r="8" spans="1:25" s="99" customFormat="1" ht="16.5" customHeight="1" thickBot="1">
      <c r="A8" s="526"/>
      <c r="B8" s="102" t="s">
        <v>29</v>
      </c>
      <c r="C8" s="100" t="s">
        <v>28</v>
      </c>
      <c r="D8" s="101" t="s">
        <v>29</v>
      </c>
      <c r="E8" s="100" t="s">
        <v>28</v>
      </c>
      <c r="F8" s="515"/>
      <c r="G8" s="529"/>
      <c r="H8" s="102" t="s">
        <v>29</v>
      </c>
      <c r="I8" s="100" t="s">
        <v>28</v>
      </c>
      <c r="J8" s="101" t="s">
        <v>29</v>
      </c>
      <c r="K8" s="100" t="s">
        <v>28</v>
      </c>
      <c r="L8" s="515"/>
      <c r="M8" s="529"/>
      <c r="N8" s="102" t="s">
        <v>29</v>
      </c>
      <c r="O8" s="100" t="s">
        <v>28</v>
      </c>
      <c r="P8" s="101" t="s">
        <v>29</v>
      </c>
      <c r="Q8" s="100" t="s">
        <v>28</v>
      </c>
      <c r="R8" s="515"/>
      <c r="S8" s="529"/>
      <c r="T8" s="102" t="s">
        <v>29</v>
      </c>
      <c r="U8" s="100" t="s">
        <v>28</v>
      </c>
      <c r="V8" s="101" t="s">
        <v>29</v>
      </c>
      <c r="W8" s="100" t="s">
        <v>28</v>
      </c>
      <c r="X8" s="515"/>
      <c r="Y8" s="529"/>
    </row>
    <row r="9" spans="1:25" s="88" customFormat="1" ht="18" customHeight="1" thickBot="1" thickTop="1">
      <c r="A9" s="98" t="s">
        <v>22</v>
      </c>
      <c r="B9" s="97">
        <f>SUM(B10:B50)</f>
        <v>22046.979999999992</v>
      </c>
      <c r="C9" s="91">
        <f>SUM(C10:C50)</f>
        <v>13116.365999999996</v>
      </c>
      <c r="D9" s="92">
        <f>SUM(D10:D50)</f>
        <v>11266.309999999998</v>
      </c>
      <c r="E9" s="91">
        <f>SUM(E10:E50)</f>
        <v>5988.25</v>
      </c>
      <c r="F9" s="90">
        <f>SUM(B9:E9)</f>
        <v>52417.90599999999</v>
      </c>
      <c r="G9" s="412">
        <f>F9/$F$9</f>
        <v>1</v>
      </c>
      <c r="H9" s="93">
        <f>SUM(H10:H50)</f>
        <v>24984.323</v>
      </c>
      <c r="I9" s="91">
        <f>SUM(I10:I50)</f>
        <v>13734.576000000001</v>
      </c>
      <c r="J9" s="92">
        <f>SUM(J10:J50)</f>
        <v>5563</v>
      </c>
      <c r="K9" s="91">
        <f>SUM(K10:K50)</f>
        <v>2170.1659999999997</v>
      </c>
      <c r="L9" s="90">
        <f>SUM(H9:K9)</f>
        <v>46452.065</v>
      </c>
      <c r="M9" s="96">
        <f>IF(ISERROR(F9/L9-1),"         /0",(F9/L9-1))</f>
        <v>0.12843004934226254</v>
      </c>
      <c r="N9" s="95">
        <f>SUM(N10:N50)</f>
        <v>139523.701</v>
      </c>
      <c r="O9" s="91">
        <f>SUM(O10:O50)</f>
        <v>75875.87800000001</v>
      </c>
      <c r="P9" s="92">
        <f>SUM(P10:P50)</f>
        <v>79439.447</v>
      </c>
      <c r="Q9" s="91">
        <f>SUM(Q10:Q50)</f>
        <v>30716.444</v>
      </c>
      <c r="R9" s="90">
        <f>SUM(N9:Q9)</f>
        <v>325555.47000000003</v>
      </c>
      <c r="S9" s="412">
        <f>R9/$R$9</f>
        <v>1</v>
      </c>
      <c r="T9" s="93">
        <f>SUM(T10:T50)</f>
        <v>158202.33499999996</v>
      </c>
      <c r="U9" s="91">
        <f>SUM(U10:U50)</f>
        <v>80923.09399999997</v>
      </c>
      <c r="V9" s="92">
        <f>SUM(V10:V50)</f>
        <v>43208.46897000001</v>
      </c>
      <c r="W9" s="91">
        <f>SUM(W10:W50)</f>
        <v>13808.995999999997</v>
      </c>
      <c r="X9" s="90">
        <f>SUM(T9:W9)</f>
        <v>296142.8939699999</v>
      </c>
      <c r="Y9" s="89">
        <f>IF(ISERROR(R9/X9-1),"         /0",(R9/X9-1))</f>
        <v>0.0993188647402754</v>
      </c>
    </row>
    <row r="10" spans="1:25" ht="19.5" customHeight="1" thickTop="1">
      <c r="A10" s="347" t="s">
        <v>175</v>
      </c>
      <c r="B10" s="349">
        <v>8311.071</v>
      </c>
      <c r="C10" s="350">
        <v>4668.240000000001</v>
      </c>
      <c r="D10" s="351">
        <v>0</v>
      </c>
      <c r="E10" s="350">
        <v>0</v>
      </c>
      <c r="F10" s="352">
        <f>SUM(B10:E10)</f>
        <v>12979.311000000002</v>
      </c>
      <c r="G10" s="353">
        <f>F10/$F$9</f>
        <v>0.24761216138622563</v>
      </c>
      <c r="H10" s="354">
        <v>8275.632000000001</v>
      </c>
      <c r="I10" s="350">
        <v>4405.774</v>
      </c>
      <c r="J10" s="351"/>
      <c r="K10" s="350"/>
      <c r="L10" s="352">
        <f>SUM(H10:K10)</f>
        <v>12681.406000000003</v>
      </c>
      <c r="M10" s="355">
        <f>IF(ISERROR(F10/L10-1),"         /0",(F10/L10-1))</f>
        <v>0.02349148036108928</v>
      </c>
      <c r="N10" s="349">
        <v>51906.858000000015</v>
      </c>
      <c r="O10" s="350">
        <v>25470.525999999994</v>
      </c>
      <c r="P10" s="351">
        <v>469.783</v>
      </c>
      <c r="Q10" s="350">
        <v>278.169</v>
      </c>
      <c r="R10" s="352">
        <f>SUM(N10:Q10)</f>
        <v>78125.336</v>
      </c>
      <c r="S10" s="353">
        <f>R10/$R$9</f>
        <v>0.23997549787751987</v>
      </c>
      <c r="T10" s="354">
        <v>51510.13399999999</v>
      </c>
      <c r="U10" s="350">
        <v>25193.928</v>
      </c>
      <c r="V10" s="351">
        <v>2942.6059999999998</v>
      </c>
      <c r="W10" s="350">
        <v>893.5569999999999</v>
      </c>
      <c r="X10" s="352">
        <f>SUM(T10:W10)</f>
        <v>80540.22499999999</v>
      </c>
      <c r="Y10" s="356">
        <f>IF(ISERROR(R10/X10-1),"         /0",IF(R10/X10&gt;5,"  *  ",(R10/X10-1)))</f>
        <v>-0.029983638610396213</v>
      </c>
    </row>
    <row r="11" spans="1:25" ht="19.5" customHeight="1">
      <c r="A11" s="357" t="s">
        <v>158</v>
      </c>
      <c r="B11" s="309">
        <v>3337.2039999999997</v>
      </c>
      <c r="C11" s="310">
        <v>2899.641</v>
      </c>
      <c r="D11" s="311">
        <v>0</v>
      </c>
      <c r="E11" s="310">
        <v>0</v>
      </c>
      <c r="F11" s="312">
        <f>SUM(B11:E11)</f>
        <v>6236.844999999999</v>
      </c>
      <c r="G11" s="313">
        <f>F11/$F$9</f>
        <v>0.11898310092738158</v>
      </c>
      <c r="H11" s="314">
        <v>2447.0120000000006</v>
      </c>
      <c r="I11" s="310">
        <v>2202.2870000000003</v>
      </c>
      <c r="J11" s="311">
        <v>0</v>
      </c>
      <c r="K11" s="310">
        <v>0</v>
      </c>
      <c r="L11" s="312">
        <f>SUM(H11:K11)</f>
        <v>4649.299000000001</v>
      </c>
      <c r="M11" s="315">
        <f>IF(ISERROR(F11/L11-1),"         /0",(F11/L11-1))</f>
        <v>0.3414592178304725</v>
      </c>
      <c r="N11" s="309">
        <v>18473.844000000012</v>
      </c>
      <c r="O11" s="310">
        <v>16130.620000000003</v>
      </c>
      <c r="P11" s="311">
        <v>0</v>
      </c>
      <c r="Q11" s="310">
        <v>0</v>
      </c>
      <c r="R11" s="312">
        <f>SUM(N11:Q11)</f>
        <v>34604.464000000014</v>
      </c>
      <c r="S11" s="313">
        <f>R11/$R$9</f>
        <v>0.10629360336043504</v>
      </c>
      <c r="T11" s="314">
        <v>14676.475999999995</v>
      </c>
      <c r="U11" s="310">
        <v>12496.323999999997</v>
      </c>
      <c r="V11" s="311">
        <v>3.316</v>
      </c>
      <c r="W11" s="310">
        <v>0</v>
      </c>
      <c r="X11" s="312">
        <f>SUM(T11:W11)</f>
        <v>27176.11599999999</v>
      </c>
      <c r="Y11" s="316">
        <f>IF(ISERROR(R11/X11-1),"         /0",IF(R11/X11&gt;5,"  *  ",(R11/X11-1)))</f>
        <v>0.2733410469693325</v>
      </c>
    </row>
    <row r="12" spans="1:25" ht="19.5" customHeight="1">
      <c r="A12" s="357" t="s">
        <v>209</v>
      </c>
      <c r="B12" s="309">
        <v>0</v>
      </c>
      <c r="C12" s="310">
        <v>0</v>
      </c>
      <c r="D12" s="311">
        <v>3404.401</v>
      </c>
      <c r="E12" s="310">
        <v>2297.1710000000003</v>
      </c>
      <c r="F12" s="312">
        <f>SUM(B12:E12)</f>
        <v>5701.572</v>
      </c>
      <c r="G12" s="313">
        <f>F12/$F$9</f>
        <v>0.1087714568376692</v>
      </c>
      <c r="H12" s="314"/>
      <c r="I12" s="310"/>
      <c r="J12" s="311"/>
      <c r="K12" s="310"/>
      <c r="L12" s="312">
        <f>SUM(H12:K12)</f>
        <v>0</v>
      </c>
      <c r="M12" s="315" t="str">
        <f>IF(ISERROR(F12/L12-1),"         /0",(F12/L12-1))</f>
        <v>         /0</v>
      </c>
      <c r="N12" s="309"/>
      <c r="O12" s="310"/>
      <c r="P12" s="311">
        <v>20338.198</v>
      </c>
      <c r="Q12" s="310">
        <v>10772.743</v>
      </c>
      <c r="R12" s="312">
        <f>SUM(N12:Q12)</f>
        <v>31110.941</v>
      </c>
      <c r="S12" s="313">
        <f>R12/$R$9</f>
        <v>0.09556264251987533</v>
      </c>
      <c r="T12" s="314"/>
      <c r="U12" s="310"/>
      <c r="V12" s="311">
        <v>1679.981</v>
      </c>
      <c r="W12" s="310">
        <v>1141.1819999999998</v>
      </c>
      <c r="X12" s="312">
        <f>SUM(T12:W12)</f>
        <v>2821.1629999999996</v>
      </c>
      <c r="Y12" s="316" t="str">
        <f>IF(ISERROR(R12/X12-1),"         /0",IF(R12/X12&gt;5,"  *  ",(R12/X12-1)))</f>
        <v>  *  </v>
      </c>
    </row>
    <row r="13" spans="1:25" ht="19.5" customHeight="1">
      <c r="A13" s="357" t="s">
        <v>210</v>
      </c>
      <c r="B13" s="309">
        <v>2246.7549999999997</v>
      </c>
      <c r="C13" s="310">
        <v>1067.817</v>
      </c>
      <c r="D13" s="311">
        <v>790.532</v>
      </c>
      <c r="E13" s="310">
        <v>448.016</v>
      </c>
      <c r="F13" s="312">
        <f>SUM(B13:E13)</f>
        <v>4553.119999999999</v>
      </c>
      <c r="G13" s="313">
        <f>F13/$F$9</f>
        <v>0.0868619208100377</v>
      </c>
      <c r="H13" s="314">
        <v>2353.5739999999996</v>
      </c>
      <c r="I13" s="310">
        <v>973.004</v>
      </c>
      <c r="J13" s="311">
        <v>1101.306</v>
      </c>
      <c r="K13" s="310">
        <v>188.475</v>
      </c>
      <c r="L13" s="312">
        <f>SUM(H13:K13)</f>
        <v>4616.359</v>
      </c>
      <c r="M13" s="315">
        <f>IF(ISERROR(F13/L13-1),"         /0",(F13/L13-1))</f>
        <v>-0.013698891269071867</v>
      </c>
      <c r="N13" s="309">
        <v>13181.776</v>
      </c>
      <c r="O13" s="310">
        <v>5118.117</v>
      </c>
      <c r="P13" s="311">
        <v>7039.971</v>
      </c>
      <c r="Q13" s="310">
        <v>2064.6600000000003</v>
      </c>
      <c r="R13" s="312">
        <f>SUM(N13:Q13)</f>
        <v>27404.524</v>
      </c>
      <c r="S13" s="313">
        <f>R13/$R$9</f>
        <v>0.08417774089312645</v>
      </c>
      <c r="T13" s="314">
        <v>13260.097000000002</v>
      </c>
      <c r="U13" s="310">
        <v>5610.4000000000015</v>
      </c>
      <c r="V13" s="311">
        <v>8002.549000000001</v>
      </c>
      <c r="W13" s="310">
        <v>1843.877</v>
      </c>
      <c r="X13" s="312">
        <f>SUM(T13:W13)</f>
        <v>28716.923000000003</v>
      </c>
      <c r="Y13" s="316">
        <f>IF(ISERROR(R13/X13-1),"         /0",IF(R13/X13&gt;5,"  *  ",(R13/X13-1)))</f>
        <v>-0.045701240345283556</v>
      </c>
    </row>
    <row r="14" spans="1:25" ht="19.5" customHeight="1">
      <c r="A14" s="357" t="s">
        <v>211</v>
      </c>
      <c r="B14" s="309">
        <v>0</v>
      </c>
      <c r="C14" s="310">
        <v>0</v>
      </c>
      <c r="D14" s="311">
        <v>2606.0440000000003</v>
      </c>
      <c r="E14" s="310">
        <v>880.184</v>
      </c>
      <c r="F14" s="312">
        <f>SUM(B14:E14)</f>
        <v>3486.228</v>
      </c>
      <c r="G14" s="313">
        <f>F14/$F$9</f>
        <v>0.06650834163424996</v>
      </c>
      <c r="H14" s="314"/>
      <c r="I14" s="310"/>
      <c r="J14" s="311">
        <v>1954.041</v>
      </c>
      <c r="K14" s="310">
        <v>903.059</v>
      </c>
      <c r="L14" s="312">
        <f>SUM(H14:K14)</f>
        <v>2857.1</v>
      </c>
      <c r="M14" s="315">
        <f>IF(ISERROR(F14/L14-1),"         /0",(F14/L14-1))</f>
        <v>0.22019810297154474</v>
      </c>
      <c r="N14" s="309"/>
      <c r="O14" s="310"/>
      <c r="P14" s="311">
        <v>18191.043</v>
      </c>
      <c r="Q14" s="310">
        <v>6289.649</v>
      </c>
      <c r="R14" s="312">
        <f>SUM(N14:Q14)</f>
        <v>24480.692000000003</v>
      </c>
      <c r="S14" s="313">
        <f>R14/$R$9</f>
        <v>0.07519668460800244</v>
      </c>
      <c r="T14" s="314"/>
      <c r="U14" s="310"/>
      <c r="V14" s="311">
        <v>17162.386</v>
      </c>
      <c r="W14" s="310">
        <v>5168.628999999998</v>
      </c>
      <c r="X14" s="312">
        <f>SUM(T14:W14)</f>
        <v>22331.014999999996</v>
      </c>
      <c r="Y14" s="316">
        <f>IF(ISERROR(R14/X14-1),"         /0",IF(R14/X14&gt;5,"  *  ",(R14/X14-1)))</f>
        <v>0.09626418682715521</v>
      </c>
    </row>
    <row r="15" spans="1:25" ht="19.5" customHeight="1">
      <c r="A15" s="357" t="s">
        <v>212</v>
      </c>
      <c r="B15" s="309">
        <v>0</v>
      </c>
      <c r="C15" s="310">
        <v>0</v>
      </c>
      <c r="D15" s="311">
        <v>1227.737</v>
      </c>
      <c r="E15" s="310">
        <v>543.0980000000001</v>
      </c>
      <c r="F15" s="312">
        <f>SUM(B15:E15)</f>
        <v>1770.835</v>
      </c>
      <c r="G15" s="313">
        <f>F15/$F$9</f>
        <v>0.033783016818718405</v>
      </c>
      <c r="H15" s="314"/>
      <c r="I15" s="310"/>
      <c r="J15" s="311">
        <v>791.701</v>
      </c>
      <c r="K15" s="310">
        <v>232.838</v>
      </c>
      <c r="L15" s="312">
        <f>SUM(H15:K15)</f>
        <v>1024.539</v>
      </c>
      <c r="M15" s="315">
        <f>IF(ISERROR(F15/L15-1),"         /0",(F15/L15-1))</f>
        <v>0.728421270444561</v>
      </c>
      <c r="N15" s="309"/>
      <c r="O15" s="310"/>
      <c r="P15" s="311">
        <v>7970.634</v>
      </c>
      <c r="Q15" s="310">
        <v>1977.6630000000002</v>
      </c>
      <c r="R15" s="312">
        <f>SUM(N15:Q15)</f>
        <v>9948.297</v>
      </c>
      <c r="S15" s="313">
        <f>R15/$R$9</f>
        <v>0.03055791690429898</v>
      </c>
      <c r="T15" s="314"/>
      <c r="U15" s="310"/>
      <c r="V15" s="311">
        <v>2581.52</v>
      </c>
      <c r="W15" s="310">
        <v>596.832</v>
      </c>
      <c r="X15" s="312">
        <f>SUM(T15:W15)</f>
        <v>3178.352</v>
      </c>
      <c r="Y15" s="316">
        <f>IF(ISERROR(R15/X15-1),"         /0",IF(R15/X15&gt;5,"  *  ",(R15/X15-1)))</f>
        <v>2.130017380076216</v>
      </c>
    </row>
    <row r="16" spans="1:25" ht="19.5" customHeight="1">
      <c r="A16" s="357" t="s">
        <v>213</v>
      </c>
      <c r="B16" s="309">
        <v>949.882</v>
      </c>
      <c r="C16" s="310">
        <v>378.67999999999995</v>
      </c>
      <c r="D16" s="311">
        <v>0</v>
      </c>
      <c r="E16" s="310">
        <v>0</v>
      </c>
      <c r="F16" s="312">
        <f>SUM(B16:E16)</f>
        <v>1328.562</v>
      </c>
      <c r="G16" s="313">
        <f>F16/$F$9</f>
        <v>0.02534557561303575</v>
      </c>
      <c r="H16" s="314">
        <v>664.395</v>
      </c>
      <c r="I16" s="310">
        <v>483.939</v>
      </c>
      <c r="J16" s="311"/>
      <c r="K16" s="310"/>
      <c r="L16" s="312">
        <f>SUM(H16:K16)</f>
        <v>1148.334</v>
      </c>
      <c r="M16" s="315">
        <f>IF(ISERROR(F16/L16-1),"         /0",(F16/L16-1))</f>
        <v>0.15694736897104833</v>
      </c>
      <c r="N16" s="309">
        <v>5567.1140000000005</v>
      </c>
      <c r="O16" s="310">
        <v>2087.01</v>
      </c>
      <c r="P16" s="311">
        <v>124.643</v>
      </c>
      <c r="Q16" s="310">
        <v>40.074</v>
      </c>
      <c r="R16" s="312">
        <f>SUM(N16:Q16)</f>
        <v>7818.841</v>
      </c>
      <c r="S16" s="313">
        <f>R16/$R$9</f>
        <v>0.024016924059055127</v>
      </c>
      <c r="T16" s="314">
        <v>4672.5830000000005</v>
      </c>
      <c r="U16" s="310">
        <v>2901.5150000000003</v>
      </c>
      <c r="V16" s="311"/>
      <c r="W16" s="310"/>
      <c r="X16" s="312">
        <f>SUM(T16:W16)</f>
        <v>7574.098000000001</v>
      </c>
      <c r="Y16" s="316">
        <f>IF(ISERROR(R16/X16-1),"         /0",IF(R16/X16&gt;5,"  *  ",(R16/X16-1)))</f>
        <v>0.032313154648909936</v>
      </c>
    </row>
    <row r="17" spans="1:25" ht="19.5" customHeight="1">
      <c r="A17" s="357" t="s">
        <v>214</v>
      </c>
      <c r="B17" s="309">
        <v>1235.2620000000002</v>
      </c>
      <c r="C17" s="310">
        <v>49.877</v>
      </c>
      <c r="D17" s="311">
        <v>0</v>
      </c>
      <c r="E17" s="310">
        <v>0</v>
      </c>
      <c r="F17" s="312">
        <f>SUM(B17:E17)</f>
        <v>1285.1390000000001</v>
      </c>
      <c r="G17" s="313">
        <f>F17/$F$9</f>
        <v>0.02451717548579679</v>
      </c>
      <c r="H17" s="314">
        <v>1040.108</v>
      </c>
      <c r="I17" s="310">
        <v>30.413</v>
      </c>
      <c r="J17" s="311"/>
      <c r="K17" s="310">
        <v>26.624</v>
      </c>
      <c r="L17" s="312">
        <f>SUM(H17:K17)</f>
        <v>1097.145</v>
      </c>
      <c r="M17" s="315">
        <f>IF(ISERROR(F17/L17-1),"         /0",(F17/L17-1))</f>
        <v>0.17134836325189484</v>
      </c>
      <c r="N17" s="309">
        <v>7550.732000000001</v>
      </c>
      <c r="O17" s="310">
        <v>340.02199999999993</v>
      </c>
      <c r="P17" s="311"/>
      <c r="Q17" s="310"/>
      <c r="R17" s="312">
        <f>SUM(N17:Q17)</f>
        <v>7890.754000000001</v>
      </c>
      <c r="S17" s="313">
        <f>R17/$R$9</f>
        <v>0.024237817291167002</v>
      </c>
      <c r="T17" s="314">
        <v>6436.269</v>
      </c>
      <c r="U17" s="310">
        <v>359.51300000000003</v>
      </c>
      <c r="V17" s="311"/>
      <c r="W17" s="310">
        <v>26.624</v>
      </c>
      <c r="X17" s="312">
        <f>SUM(T17:W17)</f>
        <v>6822.406</v>
      </c>
      <c r="Y17" s="316">
        <f>IF(ISERROR(R17/X17-1),"         /0",IF(R17/X17&gt;5,"  *  ",(R17/X17-1)))</f>
        <v>0.15659402269521938</v>
      </c>
    </row>
    <row r="18" spans="1:25" ht="19.5" customHeight="1">
      <c r="A18" s="357" t="s">
        <v>173</v>
      </c>
      <c r="B18" s="309">
        <v>327.603</v>
      </c>
      <c r="C18" s="310">
        <v>233.036</v>
      </c>
      <c r="D18" s="311">
        <v>445.779</v>
      </c>
      <c r="E18" s="310">
        <v>253.77100000000002</v>
      </c>
      <c r="F18" s="312">
        <f aca="true" t="shared" si="0" ref="F17:F30">SUM(B18:E18)</f>
        <v>1260.189</v>
      </c>
      <c r="G18" s="313">
        <f aca="true" t="shared" si="1" ref="G17:G30">F18/$F$9</f>
        <v>0.024041193099167302</v>
      </c>
      <c r="H18" s="314">
        <v>330.38800000000003</v>
      </c>
      <c r="I18" s="310">
        <v>142.022</v>
      </c>
      <c r="J18" s="311"/>
      <c r="K18" s="310"/>
      <c r="L18" s="312">
        <f aca="true" t="shared" si="2" ref="L17:L30">SUM(H18:K18)</f>
        <v>472.41</v>
      </c>
      <c r="M18" s="315">
        <f aca="true" t="shared" si="3" ref="M17:M30">IF(ISERROR(F18/L18-1),"         /0",(F18/L18-1))</f>
        <v>1.6675747761478377</v>
      </c>
      <c r="N18" s="309">
        <v>2364.742</v>
      </c>
      <c r="O18" s="310">
        <v>1559.3830000000007</v>
      </c>
      <c r="P18" s="311">
        <v>868.5350000000001</v>
      </c>
      <c r="Q18" s="310">
        <v>550.6740000000001</v>
      </c>
      <c r="R18" s="312">
        <f aca="true" t="shared" si="4" ref="R17:R30">SUM(N18:Q18)</f>
        <v>5343.334000000001</v>
      </c>
      <c r="S18" s="313">
        <f aca="true" t="shared" si="5" ref="S17:S30">R18/$R$9</f>
        <v>0.016412975644365613</v>
      </c>
      <c r="T18" s="314">
        <v>2353.577</v>
      </c>
      <c r="U18" s="310">
        <v>940.196</v>
      </c>
      <c r="V18" s="311"/>
      <c r="W18" s="310"/>
      <c r="X18" s="312">
        <f aca="true" t="shared" si="6" ref="X17:X30">SUM(T18:W18)</f>
        <v>3293.773</v>
      </c>
      <c r="Y18" s="316">
        <f aca="true" t="shared" si="7" ref="Y17:Y30">IF(ISERROR(R18/X18-1),"         /0",IF(R18/X18&gt;5,"  *  ",(R18/X18-1)))</f>
        <v>0.622253263962028</v>
      </c>
    </row>
    <row r="19" spans="1:25" ht="19.5" customHeight="1">
      <c r="A19" s="357" t="s">
        <v>215</v>
      </c>
      <c r="B19" s="309">
        <v>1136.909</v>
      </c>
      <c r="C19" s="310">
        <v>30.607</v>
      </c>
      <c r="D19" s="311">
        <v>0</v>
      </c>
      <c r="E19" s="310">
        <v>0</v>
      </c>
      <c r="F19" s="312">
        <f t="shared" si="0"/>
        <v>1167.516</v>
      </c>
      <c r="G19" s="313">
        <f t="shared" si="1"/>
        <v>0.022273228541407213</v>
      </c>
      <c r="H19" s="314">
        <v>2173.1000000000004</v>
      </c>
      <c r="I19" s="310">
        <v>513.269</v>
      </c>
      <c r="J19" s="311"/>
      <c r="K19" s="310"/>
      <c r="L19" s="312">
        <f t="shared" si="2"/>
        <v>2686.3690000000006</v>
      </c>
      <c r="M19" s="315">
        <f t="shared" si="3"/>
        <v>-0.5653925428710651</v>
      </c>
      <c r="N19" s="309">
        <v>8899.166000000001</v>
      </c>
      <c r="O19" s="310">
        <v>799.9659999999998</v>
      </c>
      <c r="P19" s="311"/>
      <c r="Q19" s="310"/>
      <c r="R19" s="312">
        <f t="shared" si="4"/>
        <v>9699.132000000001</v>
      </c>
      <c r="S19" s="313">
        <f t="shared" si="5"/>
        <v>0.029792563460844326</v>
      </c>
      <c r="T19" s="314">
        <v>14461.366000000002</v>
      </c>
      <c r="U19" s="310">
        <v>3122.4249999999997</v>
      </c>
      <c r="V19" s="311">
        <v>9.888</v>
      </c>
      <c r="W19" s="310"/>
      <c r="X19" s="312">
        <f t="shared" si="6"/>
        <v>17593.679</v>
      </c>
      <c r="Y19" s="316">
        <f t="shared" si="7"/>
        <v>-0.4487149617768972</v>
      </c>
    </row>
    <row r="20" spans="1:25" ht="19.5" customHeight="1">
      <c r="A20" s="357" t="s">
        <v>216</v>
      </c>
      <c r="B20" s="309">
        <v>0</v>
      </c>
      <c r="C20" s="310">
        <v>0</v>
      </c>
      <c r="D20" s="311">
        <v>541.015</v>
      </c>
      <c r="E20" s="310">
        <v>603.559</v>
      </c>
      <c r="F20" s="312">
        <f t="shared" si="0"/>
        <v>1144.574</v>
      </c>
      <c r="G20" s="313">
        <f t="shared" si="1"/>
        <v>0.021835553675112477</v>
      </c>
      <c r="H20" s="314"/>
      <c r="I20" s="310"/>
      <c r="J20" s="311">
        <v>586.849</v>
      </c>
      <c r="K20" s="310">
        <v>376.338</v>
      </c>
      <c r="L20" s="312">
        <f t="shared" si="2"/>
        <v>963.1870000000001</v>
      </c>
      <c r="M20" s="315">
        <f t="shared" si="3"/>
        <v>0.18831960979539786</v>
      </c>
      <c r="N20" s="309"/>
      <c r="O20" s="310"/>
      <c r="P20" s="311">
        <v>3372.484</v>
      </c>
      <c r="Q20" s="310">
        <v>2694.318</v>
      </c>
      <c r="R20" s="312">
        <f t="shared" si="4"/>
        <v>6066.802</v>
      </c>
      <c r="S20" s="313">
        <f t="shared" si="5"/>
        <v>0.01863523288366188</v>
      </c>
      <c r="T20" s="314"/>
      <c r="U20" s="310"/>
      <c r="V20" s="311">
        <v>1576.4230000000002</v>
      </c>
      <c r="W20" s="310">
        <v>1227.341</v>
      </c>
      <c r="X20" s="312">
        <f t="shared" si="6"/>
        <v>2803.764</v>
      </c>
      <c r="Y20" s="316">
        <f t="shared" si="7"/>
        <v>1.1638062262016344</v>
      </c>
    </row>
    <row r="21" spans="1:25" ht="19.5" customHeight="1">
      <c r="A21" s="357" t="s">
        <v>217</v>
      </c>
      <c r="B21" s="309">
        <v>0</v>
      </c>
      <c r="C21" s="310">
        <v>0</v>
      </c>
      <c r="D21" s="311">
        <v>785.0340000000001</v>
      </c>
      <c r="E21" s="310">
        <v>138.923</v>
      </c>
      <c r="F21" s="312">
        <f t="shared" si="0"/>
        <v>923.9570000000001</v>
      </c>
      <c r="G21" s="313">
        <f t="shared" si="1"/>
        <v>0.01762674380773624</v>
      </c>
      <c r="H21" s="314"/>
      <c r="I21" s="310"/>
      <c r="J21" s="311"/>
      <c r="K21" s="310"/>
      <c r="L21" s="312">
        <f t="shared" si="2"/>
        <v>0</v>
      </c>
      <c r="M21" s="315" t="str">
        <f t="shared" si="3"/>
        <v>         /0</v>
      </c>
      <c r="N21" s="309"/>
      <c r="O21" s="310"/>
      <c r="P21" s="311">
        <v>3492.216</v>
      </c>
      <c r="Q21" s="310">
        <v>775.3300000000002</v>
      </c>
      <c r="R21" s="312">
        <f t="shared" si="4"/>
        <v>4267.546</v>
      </c>
      <c r="S21" s="313">
        <f t="shared" si="5"/>
        <v>0.013108506516569971</v>
      </c>
      <c r="T21" s="314"/>
      <c r="U21" s="310"/>
      <c r="V21" s="311"/>
      <c r="W21" s="310"/>
      <c r="X21" s="312">
        <f t="shared" si="6"/>
        <v>0</v>
      </c>
      <c r="Y21" s="316" t="str">
        <f t="shared" si="7"/>
        <v>         /0</v>
      </c>
    </row>
    <row r="22" spans="1:25" ht="19.5" customHeight="1">
      <c r="A22" s="357" t="s">
        <v>218</v>
      </c>
      <c r="B22" s="309">
        <v>0</v>
      </c>
      <c r="C22" s="310">
        <v>0</v>
      </c>
      <c r="D22" s="311">
        <v>476.833</v>
      </c>
      <c r="E22" s="310">
        <v>390.134</v>
      </c>
      <c r="F22" s="312">
        <f t="shared" si="0"/>
        <v>866.9670000000001</v>
      </c>
      <c r="G22" s="313">
        <f t="shared" si="1"/>
        <v>0.016539519911382958</v>
      </c>
      <c r="H22" s="314"/>
      <c r="I22" s="310"/>
      <c r="J22" s="311">
        <v>270.711</v>
      </c>
      <c r="K22" s="310">
        <v>121.879</v>
      </c>
      <c r="L22" s="312">
        <f t="shared" si="2"/>
        <v>392.59000000000003</v>
      </c>
      <c r="M22" s="315">
        <f t="shared" si="3"/>
        <v>1.2083267531011996</v>
      </c>
      <c r="N22" s="309"/>
      <c r="O22" s="310"/>
      <c r="P22" s="311">
        <v>5669.380999999999</v>
      </c>
      <c r="Q22" s="310">
        <v>2039.9119999999998</v>
      </c>
      <c r="R22" s="312">
        <f t="shared" si="4"/>
        <v>7709.293</v>
      </c>
      <c r="S22" s="313">
        <f t="shared" si="5"/>
        <v>0.023680428407484595</v>
      </c>
      <c r="T22" s="314"/>
      <c r="U22" s="310"/>
      <c r="V22" s="311">
        <v>858.241</v>
      </c>
      <c r="W22" s="310">
        <v>621.847</v>
      </c>
      <c r="X22" s="312">
        <f t="shared" si="6"/>
        <v>1480.088</v>
      </c>
      <c r="Y22" s="316" t="str">
        <f t="shared" si="7"/>
        <v>  *  </v>
      </c>
    </row>
    <row r="23" spans="1:25" ht="19.5" customHeight="1">
      <c r="A23" s="357" t="s">
        <v>219</v>
      </c>
      <c r="B23" s="309">
        <v>751.598</v>
      </c>
      <c r="C23" s="310">
        <v>50.969</v>
      </c>
      <c r="D23" s="311">
        <v>0</v>
      </c>
      <c r="E23" s="310">
        <v>0</v>
      </c>
      <c r="F23" s="312">
        <f t="shared" si="0"/>
        <v>802.567</v>
      </c>
      <c r="G23" s="313">
        <f t="shared" si="1"/>
        <v>0.015310932107818274</v>
      </c>
      <c r="H23" s="314">
        <v>470.578</v>
      </c>
      <c r="I23" s="310">
        <v>175.827</v>
      </c>
      <c r="J23" s="311"/>
      <c r="K23" s="310"/>
      <c r="L23" s="312">
        <f t="shared" si="2"/>
        <v>646.405</v>
      </c>
      <c r="M23" s="315">
        <f t="shared" si="3"/>
        <v>0.24158538377642502</v>
      </c>
      <c r="N23" s="309">
        <v>4572.743</v>
      </c>
      <c r="O23" s="310">
        <v>418.239</v>
      </c>
      <c r="P23" s="311"/>
      <c r="Q23" s="310"/>
      <c r="R23" s="312">
        <f t="shared" si="4"/>
        <v>4990.982</v>
      </c>
      <c r="S23" s="313">
        <f t="shared" si="5"/>
        <v>0.015330665462325052</v>
      </c>
      <c r="T23" s="314">
        <v>3362.522</v>
      </c>
      <c r="U23" s="310">
        <v>705.9939999999999</v>
      </c>
      <c r="V23" s="311">
        <v>96.968</v>
      </c>
      <c r="W23" s="310">
        <v>11.984</v>
      </c>
      <c r="X23" s="312">
        <f t="shared" si="6"/>
        <v>4177.468</v>
      </c>
      <c r="Y23" s="316">
        <f t="shared" si="7"/>
        <v>0.19473853539991204</v>
      </c>
    </row>
    <row r="24" spans="1:25" ht="19.5" customHeight="1">
      <c r="A24" s="357" t="s">
        <v>172</v>
      </c>
      <c r="B24" s="309">
        <v>344.784</v>
      </c>
      <c r="C24" s="310">
        <v>364.482</v>
      </c>
      <c r="D24" s="311">
        <v>0</v>
      </c>
      <c r="E24" s="310">
        <v>0</v>
      </c>
      <c r="F24" s="312">
        <f>SUM(B24:E24)</f>
        <v>709.2660000000001</v>
      </c>
      <c r="G24" s="313">
        <f>F24/$F$9</f>
        <v>0.013530986911228393</v>
      </c>
      <c r="H24" s="314">
        <v>330.177</v>
      </c>
      <c r="I24" s="310">
        <v>240.872</v>
      </c>
      <c r="J24" s="311"/>
      <c r="K24" s="310"/>
      <c r="L24" s="312">
        <f>SUM(H24:K24)</f>
        <v>571.049</v>
      </c>
      <c r="M24" s="315">
        <f>IF(ISERROR(F24/L24-1),"         /0",(F24/L24-1))</f>
        <v>0.24204052541900967</v>
      </c>
      <c r="N24" s="309">
        <v>2280.6510000000003</v>
      </c>
      <c r="O24" s="310">
        <v>1714.1930000000002</v>
      </c>
      <c r="P24" s="311"/>
      <c r="Q24" s="310"/>
      <c r="R24" s="312">
        <f>SUM(N24:Q24)</f>
        <v>3994.8440000000005</v>
      </c>
      <c r="S24" s="313">
        <f>R24/$R$9</f>
        <v>0.012270855101897075</v>
      </c>
      <c r="T24" s="314">
        <v>2287.6839999999997</v>
      </c>
      <c r="U24" s="310">
        <v>1304.7020000000002</v>
      </c>
      <c r="V24" s="311"/>
      <c r="W24" s="310"/>
      <c r="X24" s="312">
        <f>SUM(T24:W24)</f>
        <v>3592.386</v>
      </c>
      <c r="Y24" s="316">
        <f>IF(ISERROR(R24/X24-1),"         /0",IF(R24/X24&gt;5,"  *  ",(R24/X24-1)))</f>
        <v>0.11203083410301695</v>
      </c>
    </row>
    <row r="25" spans="1:25" ht="19.5" customHeight="1">
      <c r="A25" s="357" t="s">
        <v>220</v>
      </c>
      <c r="B25" s="309">
        <v>347.251</v>
      </c>
      <c r="C25" s="310">
        <v>352.287</v>
      </c>
      <c r="D25" s="311">
        <v>0</v>
      </c>
      <c r="E25" s="310">
        <v>0</v>
      </c>
      <c r="F25" s="312">
        <f>SUM(B25:E25)</f>
        <v>699.538</v>
      </c>
      <c r="G25" s="313">
        <f>F25/$F$9</f>
        <v>0.013345401474068807</v>
      </c>
      <c r="H25" s="314">
        <v>296.081</v>
      </c>
      <c r="I25" s="310">
        <v>367.394</v>
      </c>
      <c r="J25" s="311"/>
      <c r="K25" s="310"/>
      <c r="L25" s="312">
        <f>SUM(H25:K25)</f>
        <v>663.475</v>
      </c>
      <c r="M25" s="315">
        <f>IF(ISERROR(F25/L25-1),"         /0",(F25/L25-1))</f>
        <v>0.05435472323749946</v>
      </c>
      <c r="N25" s="309">
        <v>1723.799</v>
      </c>
      <c r="O25" s="310">
        <v>2016.7539999999997</v>
      </c>
      <c r="P25" s="311"/>
      <c r="Q25" s="310"/>
      <c r="R25" s="312">
        <f>SUM(N25:Q25)</f>
        <v>3740.553</v>
      </c>
      <c r="S25" s="313">
        <f>R25/$R$9</f>
        <v>0.011489756261813078</v>
      </c>
      <c r="T25" s="314">
        <v>1757.7869999999998</v>
      </c>
      <c r="U25" s="310">
        <v>1983.489</v>
      </c>
      <c r="V25" s="311"/>
      <c r="W25" s="310"/>
      <c r="X25" s="312">
        <f>SUM(T25:W25)</f>
        <v>3741.276</v>
      </c>
      <c r="Y25" s="316">
        <f>IF(ISERROR(R25/X25-1),"         /0",IF(R25/X25&gt;5,"  *  ",(R25/X25-1)))</f>
        <v>-0.00019324957581312585</v>
      </c>
    </row>
    <row r="26" spans="1:25" ht="19.5" customHeight="1">
      <c r="A26" s="357" t="s">
        <v>183</v>
      </c>
      <c r="B26" s="309">
        <v>423.655</v>
      </c>
      <c r="C26" s="310">
        <v>266.526</v>
      </c>
      <c r="D26" s="311">
        <v>0</v>
      </c>
      <c r="E26" s="310">
        <v>0</v>
      </c>
      <c r="F26" s="312">
        <f>SUM(B26:E26)</f>
        <v>690.181</v>
      </c>
      <c r="G26" s="313">
        <f>F26/$F$9</f>
        <v>0.013166893770994977</v>
      </c>
      <c r="H26" s="314">
        <v>438.364</v>
      </c>
      <c r="I26" s="310">
        <v>467.936</v>
      </c>
      <c r="J26" s="311"/>
      <c r="K26" s="310"/>
      <c r="L26" s="312">
        <f>SUM(H26:K26)</f>
        <v>906.3</v>
      </c>
      <c r="M26" s="315">
        <f>IF(ISERROR(F26/L26-1),"         /0",(F26/L26-1))</f>
        <v>-0.2384629813527529</v>
      </c>
      <c r="N26" s="309">
        <v>2301.2780000000002</v>
      </c>
      <c r="O26" s="310">
        <v>2064.026</v>
      </c>
      <c r="P26" s="311"/>
      <c r="Q26" s="310"/>
      <c r="R26" s="312">
        <f>SUM(N26:Q26)</f>
        <v>4365.304</v>
      </c>
      <c r="S26" s="313">
        <f>R26/$R$9</f>
        <v>0.013408787141558395</v>
      </c>
      <c r="T26" s="314">
        <v>2446.317</v>
      </c>
      <c r="U26" s="310">
        <v>4206.212</v>
      </c>
      <c r="V26" s="311"/>
      <c r="W26" s="310"/>
      <c r="X26" s="312">
        <f>SUM(T26:W26)</f>
        <v>6652.529</v>
      </c>
      <c r="Y26" s="316">
        <f>IF(ISERROR(R26/X26-1),"         /0",IF(R26/X26&gt;5,"  *  ",(R26/X26-1)))</f>
        <v>-0.34381285673463435</v>
      </c>
    </row>
    <row r="27" spans="1:25" ht="19.5" customHeight="1">
      <c r="A27" s="357" t="s">
        <v>163</v>
      </c>
      <c r="B27" s="309">
        <v>463.36800000000005</v>
      </c>
      <c r="C27" s="310">
        <v>118.33999999999999</v>
      </c>
      <c r="D27" s="311">
        <v>0</v>
      </c>
      <c r="E27" s="310">
        <v>0</v>
      </c>
      <c r="F27" s="312">
        <f>SUM(B27:E27)</f>
        <v>581.7080000000001</v>
      </c>
      <c r="G27" s="313">
        <f>F27/$F$9</f>
        <v>0.011097505497453489</v>
      </c>
      <c r="H27" s="314">
        <v>448.97999999999996</v>
      </c>
      <c r="I27" s="310">
        <v>125.554</v>
      </c>
      <c r="J27" s="311"/>
      <c r="K27" s="310"/>
      <c r="L27" s="312">
        <f>SUM(H27:K27)</f>
        <v>574.534</v>
      </c>
      <c r="M27" s="315">
        <f>IF(ISERROR(F27/L27-1),"         /0",(F27/L27-1))</f>
        <v>0.012486641347596583</v>
      </c>
      <c r="N27" s="309">
        <v>2340.005</v>
      </c>
      <c r="O27" s="310">
        <v>773.1700000000002</v>
      </c>
      <c r="P27" s="311">
        <v>0</v>
      </c>
      <c r="Q27" s="310">
        <v>0</v>
      </c>
      <c r="R27" s="312">
        <f>SUM(N27:Q27)</f>
        <v>3113.175</v>
      </c>
      <c r="S27" s="313">
        <f>R27/$R$9</f>
        <v>0.009562656096670714</v>
      </c>
      <c r="T27" s="314">
        <v>2593.7760000000003</v>
      </c>
      <c r="U27" s="310">
        <v>835.1959999999998</v>
      </c>
      <c r="V27" s="311"/>
      <c r="W27" s="310"/>
      <c r="X27" s="312">
        <f>SUM(T27:W27)</f>
        <v>3428.972</v>
      </c>
      <c r="Y27" s="316">
        <f>IF(ISERROR(R27/X27-1),"         /0",IF(R27/X27&gt;5,"  *  ",(R27/X27-1)))</f>
        <v>-0.09209669836907386</v>
      </c>
    </row>
    <row r="28" spans="1:25" ht="19.5" customHeight="1">
      <c r="A28" s="357" t="s">
        <v>190</v>
      </c>
      <c r="B28" s="309">
        <v>319.279</v>
      </c>
      <c r="C28" s="310">
        <v>258.44399999999996</v>
      </c>
      <c r="D28" s="311">
        <v>0</v>
      </c>
      <c r="E28" s="310">
        <v>0</v>
      </c>
      <c r="F28" s="312">
        <f>SUM(B28:E28)</f>
        <v>577.723</v>
      </c>
      <c r="G28" s="313">
        <f>F28/$F$9</f>
        <v>0.011021481857745331</v>
      </c>
      <c r="H28" s="314">
        <v>79.697</v>
      </c>
      <c r="I28" s="310">
        <v>60.626</v>
      </c>
      <c r="J28" s="311"/>
      <c r="K28" s="310"/>
      <c r="L28" s="312">
        <f>SUM(H28:K28)</f>
        <v>140.323</v>
      </c>
      <c r="M28" s="315">
        <f>IF(ISERROR(F28/L28-1),"         /0",(F28/L28-1))</f>
        <v>3.117094132822131</v>
      </c>
      <c r="N28" s="309">
        <v>1439.13</v>
      </c>
      <c r="O28" s="310">
        <v>1327.673</v>
      </c>
      <c r="P28" s="311"/>
      <c r="Q28" s="310"/>
      <c r="R28" s="312">
        <f>SUM(N28:Q28)</f>
        <v>2766.803</v>
      </c>
      <c r="S28" s="313">
        <f>R28/$R$9</f>
        <v>0.008498714520139993</v>
      </c>
      <c r="T28" s="314">
        <v>395.45399999999995</v>
      </c>
      <c r="U28" s="310">
        <v>295.236</v>
      </c>
      <c r="V28" s="311">
        <v>6.735</v>
      </c>
      <c r="W28" s="310">
        <v>22.814</v>
      </c>
      <c r="X28" s="312">
        <f>SUM(T28:W28)</f>
        <v>720.2389999999999</v>
      </c>
      <c r="Y28" s="316">
        <f>IF(ISERROR(R28/X28-1),"         /0",IF(R28/X28&gt;5,"  *  ",(R28/X28-1)))</f>
        <v>2.841506777611321</v>
      </c>
    </row>
    <row r="29" spans="1:25" ht="19.5" customHeight="1">
      <c r="A29" s="357" t="s">
        <v>221</v>
      </c>
      <c r="B29" s="309">
        <v>0</v>
      </c>
      <c r="C29" s="310">
        <v>0</v>
      </c>
      <c r="D29" s="311">
        <v>323.32000000000005</v>
      </c>
      <c r="E29" s="310">
        <v>219.014</v>
      </c>
      <c r="F29" s="312">
        <f t="shared" si="0"/>
        <v>542.3340000000001</v>
      </c>
      <c r="G29" s="313">
        <f t="shared" si="1"/>
        <v>0.0103463499667461</v>
      </c>
      <c r="H29" s="314"/>
      <c r="I29" s="310"/>
      <c r="J29" s="311">
        <v>56.12</v>
      </c>
      <c r="K29" s="310">
        <v>40.737</v>
      </c>
      <c r="L29" s="312">
        <f t="shared" si="2"/>
        <v>96.857</v>
      </c>
      <c r="M29" s="315">
        <f t="shared" si="3"/>
        <v>4.5993268426649605</v>
      </c>
      <c r="N29" s="309"/>
      <c r="O29" s="310"/>
      <c r="P29" s="311">
        <v>1991.895</v>
      </c>
      <c r="Q29" s="310">
        <v>1322.469</v>
      </c>
      <c r="R29" s="312">
        <f t="shared" si="4"/>
        <v>3314.364</v>
      </c>
      <c r="S29" s="313">
        <f t="shared" si="5"/>
        <v>0.01018064294849661</v>
      </c>
      <c r="T29" s="314"/>
      <c r="U29" s="310"/>
      <c r="V29" s="311">
        <v>56.12</v>
      </c>
      <c r="W29" s="310">
        <v>40.737</v>
      </c>
      <c r="X29" s="312">
        <f t="shared" si="6"/>
        <v>96.857</v>
      </c>
      <c r="Y29" s="316" t="str">
        <f t="shared" si="7"/>
        <v>  *  </v>
      </c>
    </row>
    <row r="30" spans="1:25" ht="19.5" customHeight="1">
      <c r="A30" s="357" t="s">
        <v>186</v>
      </c>
      <c r="B30" s="309">
        <v>175.021</v>
      </c>
      <c r="C30" s="310">
        <v>362.359</v>
      </c>
      <c r="D30" s="311">
        <v>0</v>
      </c>
      <c r="E30" s="310">
        <v>0</v>
      </c>
      <c r="F30" s="312">
        <f t="shared" si="0"/>
        <v>537.38</v>
      </c>
      <c r="G30" s="313">
        <f t="shared" si="1"/>
        <v>0.010251840277633375</v>
      </c>
      <c r="H30" s="314">
        <v>191.243</v>
      </c>
      <c r="I30" s="310">
        <v>395.914</v>
      </c>
      <c r="J30" s="311"/>
      <c r="K30" s="310"/>
      <c r="L30" s="312">
        <f t="shared" si="2"/>
        <v>587.1569999999999</v>
      </c>
      <c r="M30" s="315">
        <f t="shared" si="3"/>
        <v>-0.08477630344183917</v>
      </c>
      <c r="N30" s="309">
        <v>1178.0899999999997</v>
      </c>
      <c r="O30" s="310">
        <v>2081.855</v>
      </c>
      <c r="P30" s="311"/>
      <c r="Q30" s="310"/>
      <c r="R30" s="312">
        <f t="shared" si="4"/>
        <v>3259.9449999999997</v>
      </c>
      <c r="S30" s="313">
        <f t="shared" si="5"/>
        <v>0.010013485566683918</v>
      </c>
      <c r="T30" s="314">
        <v>1220.5300000000002</v>
      </c>
      <c r="U30" s="310">
        <v>2425.117</v>
      </c>
      <c r="V30" s="311"/>
      <c r="W30" s="310"/>
      <c r="X30" s="312">
        <f t="shared" si="6"/>
        <v>3645.6470000000004</v>
      </c>
      <c r="Y30" s="316">
        <f t="shared" si="7"/>
        <v>-0.10579795575380735</v>
      </c>
    </row>
    <row r="31" spans="1:25" ht="19.5" customHeight="1">
      <c r="A31" s="357" t="s">
        <v>222</v>
      </c>
      <c r="B31" s="309">
        <v>159.795</v>
      </c>
      <c r="C31" s="310">
        <v>314.666</v>
      </c>
      <c r="D31" s="311">
        <v>30.848</v>
      </c>
      <c r="E31" s="310">
        <v>0</v>
      </c>
      <c r="F31" s="312">
        <f>SUM(B31:E31)</f>
        <v>505.309</v>
      </c>
      <c r="G31" s="313">
        <f>F31/$F$9</f>
        <v>0.009640007366948236</v>
      </c>
      <c r="H31" s="314">
        <v>184.945</v>
      </c>
      <c r="I31" s="310">
        <v>110.404</v>
      </c>
      <c r="J31" s="311"/>
      <c r="K31" s="310"/>
      <c r="L31" s="312">
        <f>SUM(H31:K31)</f>
        <v>295.349</v>
      </c>
      <c r="M31" s="315">
        <f aca="true" t="shared" si="8" ref="M31:M37">IF(ISERROR(F31/L31-1),"         /0",(F31/L31-1))</f>
        <v>0.7108877971484584</v>
      </c>
      <c r="N31" s="309">
        <v>1085.5510000000002</v>
      </c>
      <c r="O31" s="310">
        <v>1628.688</v>
      </c>
      <c r="P31" s="311">
        <v>196.44800000000004</v>
      </c>
      <c r="Q31" s="310"/>
      <c r="R31" s="312">
        <f>SUM(N31:Q31)</f>
        <v>2910.6870000000004</v>
      </c>
      <c r="S31" s="313">
        <f>R31/$R$9</f>
        <v>0.008940679141407146</v>
      </c>
      <c r="T31" s="314">
        <v>1226.214</v>
      </c>
      <c r="U31" s="310">
        <v>1036.056</v>
      </c>
      <c r="V31" s="311"/>
      <c r="W31" s="310"/>
      <c r="X31" s="312">
        <f>SUM(T31:W31)</f>
        <v>2262.27</v>
      </c>
      <c r="Y31" s="316">
        <f>IF(ISERROR(R31/X31-1),"         /0",IF(R31/X31&gt;5,"  *  ",(R31/X31-1)))</f>
        <v>0.2866222864644805</v>
      </c>
    </row>
    <row r="32" spans="1:25" ht="19.5" customHeight="1">
      <c r="A32" s="357" t="s">
        <v>200</v>
      </c>
      <c r="B32" s="309">
        <v>35.861</v>
      </c>
      <c r="C32" s="310">
        <v>109.412</v>
      </c>
      <c r="D32" s="311">
        <v>206.344</v>
      </c>
      <c r="E32" s="310">
        <v>119.858</v>
      </c>
      <c r="F32" s="312">
        <f aca="true" t="shared" si="9" ref="F32:F37">SUM(B32:E32)</f>
        <v>471.47499999999997</v>
      </c>
      <c r="G32" s="313">
        <f aca="true" t="shared" si="10" ref="G32:G37">F32/$F$9</f>
        <v>0.008994540911267994</v>
      </c>
      <c r="H32" s="314">
        <v>127.09</v>
      </c>
      <c r="I32" s="310">
        <v>110.18</v>
      </c>
      <c r="J32" s="311"/>
      <c r="K32" s="310"/>
      <c r="L32" s="312">
        <f aca="true" t="shared" si="11" ref="L32:L37">SUM(H32:K32)</f>
        <v>237.27</v>
      </c>
      <c r="M32" s="315">
        <f t="shared" si="8"/>
        <v>0.9870822269987776</v>
      </c>
      <c r="N32" s="309">
        <v>208.771</v>
      </c>
      <c r="O32" s="310">
        <v>499.98800000000006</v>
      </c>
      <c r="P32" s="311">
        <v>1385.48</v>
      </c>
      <c r="Q32" s="310">
        <v>636.046</v>
      </c>
      <c r="R32" s="312">
        <f aca="true" t="shared" si="12" ref="R32:R37">SUM(N32:Q32)</f>
        <v>2730.285</v>
      </c>
      <c r="S32" s="313">
        <f aca="true" t="shared" si="13" ref="S32:S37">R32/$R$9</f>
        <v>0.008386543159603492</v>
      </c>
      <c r="T32" s="314">
        <v>587.332</v>
      </c>
      <c r="U32" s="310">
        <v>547.4080000000001</v>
      </c>
      <c r="V32" s="311"/>
      <c r="W32" s="310"/>
      <c r="X32" s="312">
        <f aca="true" t="shared" si="14" ref="X32:X37">SUM(T32:W32)</f>
        <v>1134.7400000000002</v>
      </c>
      <c r="Y32" s="316">
        <f aca="true" t="shared" si="15" ref="Y32:Y37">IF(ISERROR(R32/X32-1),"         /0",IF(R32/X32&gt;5,"  *  ",(R32/X32-1)))</f>
        <v>1.406088619419426</v>
      </c>
    </row>
    <row r="33" spans="1:25" ht="19.5" customHeight="1">
      <c r="A33" s="357" t="s">
        <v>180</v>
      </c>
      <c r="B33" s="309">
        <v>171.155</v>
      </c>
      <c r="C33" s="310">
        <v>296.352</v>
      </c>
      <c r="D33" s="311">
        <v>0</v>
      </c>
      <c r="E33" s="310">
        <v>0</v>
      </c>
      <c r="F33" s="312">
        <f t="shared" si="9"/>
        <v>467.50699999999995</v>
      </c>
      <c r="G33" s="313">
        <f t="shared" si="10"/>
        <v>0.008918841588216058</v>
      </c>
      <c r="H33" s="314">
        <v>160.874</v>
      </c>
      <c r="I33" s="310">
        <v>213.689</v>
      </c>
      <c r="J33" s="311"/>
      <c r="K33" s="310"/>
      <c r="L33" s="312">
        <f t="shared" si="11"/>
        <v>374.563</v>
      </c>
      <c r="M33" s="315">
        <f t="shared" si="8"/>
        <v>0.2481398322845556</v>
      </c>
      <c r="N33" s="309">
        <v>899.1160000000001</v>
      </c>
      <c r="O33" s="310">
        <v>1606.228</v>
      </c>
      <c r="P33" s="311">
        <v>0</v>
      </c>
      <c r="Q33" s="310">
        <v>0</v>
      </c>
      <c r="R33" s="312">
        <f t="shared" si="12"/>
        <v>2505.344</v>
      </c>
      <c r="S33" s="313">
        <f t="shared" si="13"/>
        <v>0.007695597926829488</v>
      </c>
      <c r="T33" s="314">
        <v>730.333</v>
      </c>
      <c r="U33" s="310">
        <v>1315.429</v>
      </c>
      <c r="V33" s="311"/>
      <c r="W33" s="310"/>
      <c r="X33" s="312">
        <f t="shared" si="14"/>
        <v>2045.7620000000002</v>
      </c>
      <c r="Y33" s="316">
        <f t="shared" si="15"/>
        <v>0.22465076582710974</v>
      </c>
    </row>
    <row r="34" spans="1:25" ht="19.5" customHeight="1">
      <c r="A34" s="357" t="s">
        <v>207</v>
      </c>
      <c r="B34" s="309">
        <v>0</v>
      </c>
      <c r="C34" s="310">
        <v>0</v>
      </c>
      <c r="D34" s="311">
        <v>371.65599999999995</v>
      </c>
      <c r="E34" s="310">
        <v>40.374</v>
      </c>
      <c r="F34" s="312">
        <f t="shared" si="9"/>
        <v>412.03</v>
      </c>
      <c r="G34" s="313">
        <f t="shared" si="10"/>
        <v>0.007860481874266401</v>
      </c>
      <c r="H34" s="314">
        <v>0</v>
      </c>
      <c r="I34" s="310">
        <v>0.6</v>
      </c>
      <c r="J34" s="311">
        <v>352.19399999999996</v>
      </c>
      <c r="K34" s="310">
        <v>80.94</v>
      </c>
      <c r="L34" s="312">
        <f t="shared" si="11"/>
        <v>433.734</v>
      </c>
      <c r="M34" s="315">
        <f t="shared" si="8"/>
        <v>-0.05003988619753119</v>
      </c>
      <c r="N34" s="309">
        <v>0.3</v>
      </c>
      <c r="O34" s="310">
        <v>0</v>
      </c>
      <c r="P34" s="311">
        <v>2094.5049999999997</v>
      </c>
      <c r="Q34" s="310">
        <v>202.867</v>
      </c>
      <c r="R34" s="312">
        <f t="shared" si="12"/>
        <v>2297.672</v>
      </c>
      <c r="S34" s="313">
        <f t="shared" si="13"/>
        <v>0.0070576974178931775</v>
      </c>
      <c r="T34" s="314">
        <v>0.28</v>
      </c>
      <c r="U34" s="310">
        <v>0.6</v>
      </c>
      <c r="V34" s="311">
        <v>1099.561</v>
      </c>
      <c r="W34" s="310">
        <v>457.51000000000005</v>
      </c>
      <c r="X34" s="312">
        <f t="shared" si="14"/>
        <v>1557.951</v>
      </c>
      <c r="Y34" s="316">
        <f t="shared" si="15"/>
        <v>0.47480376468836316</v>
      </c>
    </row>
    <row r="35" spans="1:25" ht="19.5" customHeight="1">
      <c r="A35" s="357" t="s">
        <v>198</v>
      </c>
      <c r="B35" s="309">
        <v>29.545</v>
      </c>
      <c r="C35" s="310">
        <v>333.061</v>
      </c>
      <c r="D35" s="311">
        <v>0</v>
      </c>
      <c r="E35" s="310">
        <v>0</v>
      </c>
      <c r="F35" s="312">
        <f t="shared" si="9"/>
        <v>362.606</v>
      </c>
      <c r="G35" s="313">
        <f t="shared" si="10"/>
        <v>0.0069175979673816055</v>
      </c>
      <c r="H35" s="314">
        <v>54.841</v>
      </c>
      <c r="I35" s="310">
        <v>314.144</v>
      </c>
      <c r="J35" s="311"/>
      <c r="K35" s="310"/>
      <c r="L35" s="312">
        <f t="shared" si="11"/>
        <v>368.985</v>
      </c>
      <c r="M35" s="315">
        <f t="shared" si="8"/>
        <v>-0.017287965635459535</v>
      </c>
      <c r="N35" s="309">
        <v>238.15699999999998</v>
      </c>
      <c r="O35" s="310">
        <v>1799.0569999999998</v>
      </c>
      <c r="P35" s="311"/>
      <c r="Q35" s="310"/>
      <c r="R35" s="312">
        <f t="shared" si="12"/>
        <v>2037.2139999999997</v>
      </c>
      <c r="S35" s="313">
        <f t="shared" si="13"/>
        <v>0.006257655569418015</v>
      </c>
      <c r="T35" s="314">
        <v>448.44399999999996</v>
      </c>
      <c r="U35" s="310">
        <v>1641.504</v>
      </c>
      <c r="V35" s="311"/>
      <c r="W35" s="310"/>
      <c r="X35" s="312">
        <f t="shared" si="14"/>
        <v>2089.948</v>
      </c>
      <c r="Y35" s="316">
        <f t="shared" si="15"/>
        <v>-0.025232206734330354</v>
      </c>
    </row>
    <row r="36" spans="1:25" ht="19.5" customHeight="1">
      <c r="A36" s="357" t="s">
        <v>223</v>
      </c>
      <c r="B36" s="309">
        <v>203.71399999999997</v>
      </c>
      <c r="C36" s="310">
        <v>153.506</v>
      </c>
      <c r="D36" s="311">
        <v>0</v>
      </c>
      <c r="E36" s="310">
        <v>0</v>
      </c>
      <c r="F36" s="312">
        <f t="shared" si="9"/>
        <v>357.21999999999997</v>
      </c>
      <c r="G36" s="313">
        <f t="shared" si="10"/>
        <v>0.006814846819710807</v>
      </c>
      <c r="H36" s="314">
        <v>682.528</v>
      </c>
      <c r="I36" s="310">
        <v>435.822</v>
      </c>
      <c r="J36" s="311"/>
      <c r="K36" s="310"/>
      <c r="L36" s="312">
        <f t="shared" si="11"/>
        <v>1118.35</v>
      </c>
      <c r="M36" s="315">
        <f t="shared" si="8"/>
        <v>-0.6805830017436402</v>
      </c>
      <c r="N36" s="309">
        <v>2448.8790000000004</v>
      </c>
      <c r="O36" s="310">
        <v>1561.448</v>
      </c>
      <c r="P36" s="311"/>
      <c r="Q36" s="310"/>
      <c r="R36" s="312">
        <f t="shared" si="12"/>
        <v>4010.327</v>
      </c>
      <c r="S36" s="313">
        <f t="shared" si="13"/>
        <v>0.012318413817467112</v>
      </c>
      <c r="T36" s="314">
        <v>3879.422</v>
      </c>
      <c r="U36" s="310">
        <v>2316.542</v>
      </c>
      <c r="V36" s="311"/>
      <c r="W36" s="310"/>
      <c r="X36" s="312">
        <f t="shared" si="14"/>
        <v>6195.964</v>
      </c>
      <c r="Y36" s="316">
        <f t="shared" si="15"/>
        <v>-0.3527517267692323</v>
      </c>
    </row>
    <row r="37" spans="1:25" ht="19.5" customHeight="1">
      <c r="A37" s="357" t="s">
        <v>197</v>
      </c>
      <c r="B37" s="309">
        <v>65.729</v>
      </c>
      <c r="C37" s="310">
        <v>222.594</v>
      </c>
      <c r="D37" s="311">
        <v>0</v>
      </c>
      <c r="E37" s="310">
        <v>0</v>
      </c>
      <c r="F37" s="312">
        <f t="shared" si="9"/>
        <v>288.323</v>
      </c>
      <c r="G37" s="313">
        <f t="shared" si="10"/>
        <v>0.005500467721850622</v>
      </c>
      <c r="H37" s="314">
        <v>20.343</v>
      </c>
      <c r="I37" s="310">
        <v>199.962</v>
      </c>
      <c r="J37" s="311"/>
      <c r="K37" s="310"/>
      <c r="L37" s="312">
        <f t="shared" si="11"/>
        <v>220.30499999999998</v>
      </c>
      <c r="M37" s="315">
        <f t="shared" si="8"/>
        <v>0.30874469485486045</v>
      </c>
      <c r="N37" s="309">
        <v>205.985</v>
      </c>
      <c r="O37" s="310">
        <v>1314.1840000000002</v>
      </c>
      <c r="P37" s="311"/>
      <c r="Q37" s="310"/>
      <c r="R37" s="312">
        <f t="shared" si="12"/>
        <v>1520.1690000000003</v>
      </c>
      <c r="S37" s="313">
        <f t="shared" si="13"/>
        <v>0.004669462319278494</v>
      </c>
      <c r="T37" s="314">
        <v>90.396</v>
      </c>
      <c r="U37" s="310">
        <v>1221.205</v>
      </c>
      <c r="V37" s="311"/>
      <c r="W37" s="310"/>
      <c r="X37" s="312">
        <f t="shared" si="14"/>
        <v>1311.6009999999999</v>
      </c>
      <c r="Y37" s="316">
        <f t="shared" si="15"/>
        <v>0.15901787205102802</v>
      </c>
    </row>
    <row r="38" spans="1:25" ht="19.5" customHeight="1">
      <c r="A38" s="357" t="s">
        <v>195</v>
      </c>
      <c r="B38" s="309">
        <v>92.313</v>
      </c>
      <c r="C38" s="310">
        <v>167.47</v>
      </c>
      <c r="D38" s="311">
        <v>0</v>
      </c>
      <c r="E38" s="310">
        <v>0</v>
      </c>
      <c r="F38" s="312">
        <f aca="true" t="shared" si="16" ref="F38:F44">SUM(B38:E38)</f>
        <v>259.783</v>
      </c>
      <c r="G38" s="313">
        <f aca="true" t="shared" si="17" ref="G38:G44">F38/$F$9</f>
        <v>0.004955997288407516</v>
      </c>
      <c r="H38" s="314">
        <v>0</v>
      </c>
      <c r="I38" s="310">
        <v>0</v>
      </c>
      <c r="J38" s="311"/>
      <c r="K38" s="310"/>
      <c r="L38" s="312">
        <f aca="true" t="shared" si="18" ref="L38:L44">SUM(H38:K38)</f>
        <v>0</v>
      </c>
      <c r="M38" s="315" t="str">
        <f aca="true" t="shared" si="19" ref="M38:M44">IF(ISERROR(F38/L38-1),"         /0",(F38/L38-1))</f>
        <v>         /0</v>
      </c>
      <c r="N38" s="309">
        <v>534.665</v>
      </c>
      <c r="O38" s="310">
        <v>954.6680000000001</v>
      </c>
      <c r="P38" s="311"/>
      <c r="Q38" s="310"/>
      <c r="R38" s="312">
        <f aca="true" t="shared" si="20" ref="R38:R44">SUM(N38:Q38)</f>
        <v>1489.333</v>
      </c>
      <c r="S38" s="313">
        <f aca="true" t="shared" si="21" ref="S38:S44">R38/$R$9</f>
        <v>0.004574744205649501</v>
      </c>
      <c r="T38" s="314">
        <v>0</v>
      </c>
      <c r="U38" s="310">
        <v>0</v>
      </c>
      <c r="V38" s="311"/>
      <c r="W38" s="310"/>
      <c r="X38" s="312">
        <f aca="true" t="shared" si="22" ref="X38:X44">SUM(T38:W38)</f>
        <v>0</v>
      </c>
      <c r="Y38" s="316" t="str">
        <f aca="true" t="shared" si="23" ref="Y38:Y44">IF(ISERROR(R38/X38-1),"         /0",IF(R38/X38&gt;5,"  *  ",(R38/X38-1)))</f>
        <v>         /0</v>
      </c>
    </row>
    <row r="39" spans="1:25" ht="19.5" customHeight="1">
      <c r="A39" s="357" t="s">
        <v>174</v>
      </c>
      <c r="B39" s="309">
        <v>109.48299999999999</v>
      </c>
      <c r="C39" s="310">
        <v>121.049</v>
      </c>
      <c r="D39" s="311">
        <v>0</v>
      </c>
      <c r="E39" s="310">
        <v>0</v>
      </c>
      <c r="F39" s="312">
        <f>SUM(B39:E39)</f>
        <v>230.53199999999998</v>
      </c>
      <c r="G39" s="313">
        <f>F39/$F$9</f>
        <v>0.0043979627877542464</v>
      </c>
      <c r="H39" s="314">
        <v>29.59</v>
      </c>
      <c r="I39" s="310">
        <v>45.449</v>
      </c>
      <c r="J39" s="311"/>
      <c r="K39" s="310"/>
      <c r="L39" s="312">
        <f>SUM(H39:K39)</f>
        <v>75.039</v>
      </c>
      <c r="M39" s="315">
        <f>IF(ISERROR(F39/L39-1),"         /0",(F39/L39-1))</f>
        <v>2.0721624755127332</v>
      </c>
      <c r="N39" s="309">
        <v>893.4150000000001</v>
      </c>
      <c r="O39" s="310">
        <v>778.803</v>
      </c>
      <c r="P39" s="311"/>
      <c r="Q39" s="310"/>
      <c r="R39" s="312">
        <f>SUM(N39:Q39)</f>
        <v>1672.218</v>
      </c>
      <c r="S39" s="313">
        <f>R39/$R$9</f>
        <v>0.005136507151914849</v>
      </c>
      <c r="T39" s="314">
        <v>96.784</v>
      </c>
      <c r="U39" s="310">
        <v>94.906</v>
      </c>
      <c r="V39" s="311">
        <v>12.6</v>
      </c>
      <c r="W39" s="310">
        <v>4.35</v>
      </c>
      <c r="X39" s="312">
        <f>SUM(T39:W39)</f>
        <v>208.64</v>
      </c>
      <c r="Y39" s="316" t="str">
        <f>IF(ISERROR(R39/X39-1),"         /0",IF(R39/X39&gt;5,"  *  ",(R39/X39-1)))</f>
        <v>  *  </v>
      </c>
    </row>
    <row r="40" spans="1:25" ht="19.5" customHeight="1">
      <c r="A40" s="357" t="s">
        <v>202</v>
      </c>
      <c r="B40" s="309">
        <v>30.005</v>
      </c>
      <c r="C40" s="310">
        <v>108.06</v>
      </c>
      <c r="D40" s="311">
        <v>0</v>
      </c>
      <c r="E40" s="310">
        <v>0</v>
      </c>
      <c r="F40" s="312">
        <f t="shared" si="16"/>
        <v>138.065</v>
      </c>
      <c r="G40" s="313">
        <f t="shared" si="17"/>
        <v>0.0026339281847695332</v>
      </c>
      <c r="H40" s="314">
        <v>99.53800000000001</v>
      </c>
      <c r="I40" s="310">
        <v>109.90800000000002</v>
      </c>
      <c r="J40" s="311"/>
      <c r="K40" s="310"/>
      <c r="L40" s="312">
        <f t="shared" si="18"/>
        <v>209.44600000000003</v>
      </c>
      <c r="M40" s="315">
        <f t="shared" si="19"/>
        <v>-0.34080860937902857</v>
      </c>
      <c r="N40" s="309">
        <v>640.887</v>
      </c>
      <c r="O40" s="310">
        <v>675.2959999999999</v>
      </c>
      <c r="P40" s="311"/>
      <c r="Q40" s="310"/>
      <c r="R40" s="312">
        <f t="shared" si="20"/>
        <v>1316.183</v>
      </c>
      <c r="S40" s="313">
        <f t="shared" si="21"/>
        <v>0.004042883997617978</v>
      </c>
      <c r="T40" s="314">
        <v>653.645</v>
      </c>
      <c r="U40" s="310">
        <v>706.0649999999998</v>
      </c>
      <c r="V40" s="311"/>
      <c r="W40" s="310"/>
      <c r="X40" s="312">
        <f t="shared" si="22"/>
        <v>1359.7099999999998</v>
      </c>
      <c r="Y40" s="316">
        <f t="shared" si="23"/>
        <v>-0.03201197314133153</v>
      </c>
    </row>
    <row r="41" spans="1:25" ht="19.5" customHeight="1">
      <c r="A41" s="357" t="s">
        <v>192</v>
      </c>
      <c r="B41" s="309">
        <v>87.801</v>
      </c>
      <c r="C41" s="310">
        <v>14.71</v>
      </c>
      <c r="D41" s="311">
        <v>0</v>
      </c>
      <c r="E41" s="310">
        <v>0</v>
      </c>
      <c r="F41" s="312">
        <f t="shared" si="16"/>
        <v>102.511</v>
      </c>
      <c r="G41" s="313">
        <f t="shared" si="17"/>
        <v>0.0019556485144599256</v>
      </c>
      <c r="H41" s="314">
        <v>51.156</v>
      </c>
      <c r="I41" s="310">
        <v>25.233</v>
      </c>
      <c r="J41" s="311"/>
      <c r="K41" s="310"/>
      <c r="L41" s="312">
        <f t="shared" si="18"/>
        <v>76.389</v>
      </c>
      <c r="M41" s="315">
        <f t="shared" si="19"/>
        <v>0.34196022987602936</v>
      </c>
      <c r="N41" s="309">
        <v>381.66499999999996</v>
      </c>
      <c r="O41" s="310">
        <v>89.678</v>
      </c>
      <c r="P41" s="311">
        <v>0</v>
      </c>
      <c r="Q41" s="310">
        <v>0</v>
      </c>
      <c r="R41" s="312">
        <f t="shared" si="20"/>
        <v>471.34299999999996</v>
      </c>
      <c r="S41" s="313">
        <f t="shared" si="21"/>
        <v>0.0014478116432815578</v>
      </c>
      <c r="T41" s="314">
        <v>329.487</v>
      </c>
      <c r="U41" s="310">
        <v>103.574</v>
      </c>
      <c r="V41" s="311">
        <v>0</v>
      </c>
      <c r="W41" s="310"/>
      <c r="X41" s="312">
        <f t="shared" si="22"/>
        <v>433.06100000000004</v>
      </c>
      <c r="Y41" s="316">
        <f t="shared" si="23"/>
        <v>0.08839863206338117</v>
      </c>
    </row>
    <row r="42" spans="1:25" ht="19.5" customHeight="1">
      <c r="A42" s="357" t="s">
        <v>187</v>
      </c>
      <c r="B42" s="309">
        <v>86.812</v>
      </c>
      <c r="C42" s="310">
        <v>10.129</v>
      </c>
      <c r="D42" s="311">
        <v>0</v>
      </c>
      <c r="E42" s="310">
        <v>0</v>
      </c>
      <c r="F42" s="312">
        <f t="shared" si="16"/>
        <v>96.941</v>
      </c>
      <c r="G42" s="313">
        <f t="shared" si="17"/>
        <v>0.0018493871159218002</v>
      </c>
      <c r="H42" s="314">
        <v>78.095</v>
      </c>
      <c r="I42" s="310">
        <v>8.253</v>
      </c>
      <c r="J42" s="311"/>
      <c r="K42" s="310"/>
      <c r="L42" s="312">
        <f t="shared" si="18"/>
        <v>86.348</v>
      </c>
      <c r="M42" s="315">
        <f t="shared" si="19"/>
        <v>0.12267800064853862</v>
      </c>
      <c r="N42" s="309">
        <v>534.165</v>
      </c>
      <c r="O42" s="310">
        <v>69.32000000000001</v>
      </c>
      <c r="P42" s="311"/>
      <c r="Q42" s="310"/>
      <c r="R42" s="312">
        <f t="shared" si="20"/>
        <v>603.485</v>
      </c>
      <c r="S42" s="313">
        <f t="shared" si="21"/>
        <v>0.0018537086782783898</v>
      </c>
      <c r="T42" s="314">
        <v>462.27200000000005</v>
      </c>
      <c r="U42" s="310">
        <v>110.375</v>
      </c>
      <c r="V42" s="311"/>
      <c r="W42" s="310"/>
      <c r="X42" s="312">
        <f t="shared" si="22"/>
        <v>572.647</v>
      </c>
      <c r="Y42" s="316">
        <f t="shared" si="23"/>
        <v>0.05385167476647901</v>
      </c>
    </row>
    <row r="43" spans="1:25" ht="19.5" customHeight="1">
      <c r="A43" s="357" t="s">
        <v>194</v>
      </c>
      <c r="B43" s="309">
        <v>67.001</v>
      </c>
      <c r="C43" s="310">
        <v>27.001</v>
      </c>
      <c r="D43" s="311">
        <v>0</v>
      </c>
      <c r="E43" s="310">
        <v>0</v>
      </c>
      <c r="F43" s="312">
        <f t="shared" si="16"/>
        <v>94.00200000000001</v>
      </c>
      <c r="G43" s="313">
        <f t="shared" si="17"/>
        <v>0.0017933184892963872</v>
      </c>
      <c r="H43" s="314">
        <v>71.987</v>
      </c>
      <c r="I43" s="310">
        <v>20.642</v>
      </c>
      <c r="J43" s="311"/>
      <c r="K43" s="310"/>
      <c r="L43" s="312">
        <f t="shared" si="18"/>
        <v>92.62899999999999</v>
      </c>
      <c r="M43" s="315">
        <f t="shared" si="19"/>
        <v>0.0148225717647823</v>
      </c>
      <c r="N43" s="309">
        <v>359.5300000000001</v>
      </c>
      <c r="O43" s="310">
        <v>128.573</v>
      </c>
      <c r="P43" s="311"/>
      <c r="Q43" s="310"/>
      <c r="R43" s="312">
        <f t="shared" si="20"/>
        <v>488.10300000000007</v>
      </c>
      <c r="S43" s="313">
        <f t="shared" si="21"/>
        <v>0.0014992928854797004</v>
      </c>
      <c r="T43" s="314">
        <v>309.907</v>
      </c>
      <c r="U43" s="310">
        <v>105.314</v>
      </c>
      <c r="V43" s="311"/>
      <c r="W43" s="310"/>
      <c r="X43" s="312">
        <f t="shared" si="22"/>
        <v>415.221</v>
      </c>
      <c r="Y43" s="316">
        <f t="shared" si="23"/>
        <v>0.17552580433070597</v>
      </c>
    </row>
    <row r="44" spans="1:25" ht="19.5" customHeight="1">
      <c r="A44" s="357" t="s">
        <v>203</v>
      </c>
      <c r="B44" s="309">
        <v>52.233</v>
      </c>
      <c r="C44" s="310">
        <v>36.441</v>
      </c>
      <c r="D44" s="311">
        <v>0</v>
      </c>
      <c r="E44" s="310">
        <v>0</v>
      </c>
      <c r="F44" s="312">
        <f t="shared" si="16"/>
        <v>88.674</v>
      </c>
      <c r="G44" s="313">
        <f t="shared" si="17"/>
        <v>0.0016916738337468121</v>
      </c>
      <c r="H44" s="314">
        <v>87.405</v>
      </c>
      <c r="I44" s="310">
        <v>53.617</v>
      </c>
      <c r="J44" s="311"/>
      <c r="K44" s="310"/>
      <c r="L44" s="312">
        <f t="shared" si="18"/>
        <v>141.022</v>
      </c>
      <c r="M44" s="315">
        <f t="shared" si="19"/>
        <v>-0.3712044929159989</v>
      </c>
      <c r="N44" s="309">
        <v>240.69400000000002</v>
      </c>
      <c r="O44" s="310">
        <v>231.77100000000002</v>
      </c>
      <c r="P44" s="311"/>
      <c r="Q44" s="310"/>
      <c r="R44" s="312">
        <f t="shared" si="20"/>
        <v>472.46500000000003</v>
      </c>
      <c r="S44" s="313">
        <f t="shared" si="21"/>
        <v>0.0014512580605695244</v>
      </c>
      <c r="T44" s="314">
        <v>472.506</v>
      </c>
      <c r="U44" s="310">
        <v>354.497</v>
      </c>
      <c r="V44" s="311"/>
      <c r="W44" s="310"/>
      <c r="X44" s="312">
        <f t="shared" si="22"/>
        <v>827.0029999999999</v>
      </c>
      <c r="Y44" s="316">
        <f t="shared" si="23"/>
        <v>-0.4287021933414993</v>
      </c>
    </row>
    <row r="45" spans="1:25" ht="19.5" customHeight="1">
      <c r="A45" s="357" t="s">
        <v>189</v>
      </c>
      <c r="B45" s="309">
        <v>67.682</v>
      </c>
      <c r="C45" s="310">
        <v>20.702</v>
      </c>
      <c r="D45" s="311">
        <v>0</v>
      </c>
      <c r="E45" s="310">
        <v>0</v>
      </c>
      <c r="F45" s="312">
        <f aca="true" t="shared" si="24" ref="F45:F50">SUM(B45:E45)</f>
        <v>88.384</v>
      </c>
      <c r="G45" s="313">
        <f aca="true" t="shared" si="25" ref="G45:G50">F45/$F$9</f>
        <v>0.0016861413731406978</v>
      </c>
      <c r="H45" s="314">
        <v>23.929</v>
      </c>
      <c r="I45" s="310">
        <v>6.211</v>
      </c>
      <c r="J45" s="311"/>
      <c r="K45" s="310"/>
      <c r="L45" s="312">
        <f aca="true" t="shared" si="26" ref="L45:L50">SUM(H45:K45)</f>
        <v>30.14</v>
      </c>
      <c r="M45" s="315">
        <f aca="true" t="shared" si="27" ref="M45:M50">IF(ISERROR(F45/L45-1),"         /0",(F45/L45-1))</f>
        <v>1.9324485733244856</v>
      </c>
      <c r="N45" s="309">
        <v>240.25400000000002</v>
      </c>
      <c r="O45" s="310">
        <v>71.70700000000001</v>
      </c>
      <c r="P45" s="311"/>
      <c r="Q45" s="310"/>
      <c r="R45" s="312">
        <f aca="true" t="shared" si="28" ref="R45:R50">SUM(N45:Q45)</f>
        <v>311.961</v>
      </c>
      <c r="S45" s="313">
        <f aca="true" t="shared" si="29" ref="S45:S50">R45/$R$9</f>
        <v>0.0009582422313469344</v>
      </c>
      <c r="T45" s="314">
        <v>258.055</v>
      </c>
      <c r="U45" s="310">
        <v>92.35900000000001</v>
      </c>
      <c r="V45" s="311"/>
      <c r="W45" s="310">
        <v>0</v>
      </c>
      <c r="X45" s="312">
        <f aca="true" t="shared" si="30" ref="X45:X50">SUM(T45:W45)</f>
        <v>350.414</v>
      </c>
      <c r="Y45" s="316">
        <f aca="true" t="shared" si="31" ref="Y45:Y50">IF(ISERROR(R45/X45-1),"         /0",IF(R45/X45&gt;5,"  *  ",(R45/X45-1)))</f>
        <v>-0.10973591237793001</v>
      </c>
    </row>
    <row r="46" spans="1:25" ht="19.5" customHeight="1">
      <c r="A46" s="357" t="s">
        <v>224</v>
      </c>
      <c r="B46" s="309">
        <v>55.66</v>
      </c>
      <c r="C46" s="310">
        <v>29.551</v>
      </c>
      <c r="D46" s="311">
        <v>0</v>
      </c>
      <c r="E46" s="310">
        <v>0</v>
      </c>
      <c r="F46" s="312">
        <f t="shared" si="24"/>
        <v>85.211</v>
      </c>
      <c r="G46" s="313">
        <f t="shared" si="25"/>
        <v>0.0016256086231296613</v>
      </c>
      <c r="H46" s="314"/>
      <c r="I46" s="310"/>
      <c r="J46" s="311"/>
      <c r="K46" s="310"/>
      <c r="L46" s="312">
        <f t="shared" si="26"/>
        <v>0</v>
      </c>
      <c r="M46" s="315" t="str">
        <f t="shared" si="27"/>
        <v>         /0</v>
      </c>
      <c r="N46" s="309">
        <v>450.43500000000006</v>
      </c>
      <c r="O46" s="310">
        <v>238.94099999999997</v>
      </c>
      <c r="P46" s="311"/>
      <c r="Q46" s="310"/>
      <c r="R46" s="312">
        <f t="shared" si="28"/>
        <v>689.376</v>
      </c>
      <c r="S46" s="313">
        <f t="shared" si="29"/>
        <v>0.0021175377578512193</v>
      </c>
      <c r="T46" s="314">
        <v>321.41799999999995</v>
      </c>
      <c r="U46" s="310">
        <v>305.08500000000004</v>
      </c>
      <c r="V46" s="311"/>
      <c r="W46" s="310"/>
      <c r="X46" s="312">
        <f t="shared" si="30"/>
        <v>626.5029999999999</v>
      </c>
      <c r="Y46" s="316">
        <f t="shared" si="31"/>
        <v>0.10035546517734151</v>
      </c>
    </row>
    <row r="47" spans="1:25" ht="19.5" customHeight="1">
      <c r="A47" s="357" t="s">
        <v>188</v>
      </c>
      <c r="B47" s="309">
        <v>79.671</v>
      </c>
      <c r="C47" s="310">
        <v>2.178</v>
      </c>
      <c r="D47" s="311">
        <v>0</v>
      </c>
      <c r="E47" s="310">
        <v>0</v>
      </c>
      <c r="F47" s="312">
        <f t="shared" si="24"/>
        <v>81.849</v>
      </c>
      <c r="G47" s="313">
        <f t="shared" si="25"/>
        <v>0.001561470234999468</v>
      </c>
      <c r="H47" s="314">
        <v>22.604</v>
      </c>
      <c r="I47" s="310">
        <v>0</v>
      </c>
      <c r="J47" s="311"/>
      <c r="K47" s="310"/>
      <c r="L47" s="312">
        <f t="shared" si="26"/>
        <v>22.604</v>
      </c>
      <c r="M47" s="315">
        <f t="shared" si="27"/>
        <v>2.6209962838435676</v>
      </c>
      <c r="N47" s="309">
        <v>332.55499999999995</v>
      </c>
      <c r="O47" s="310">
        <v>3.793</v>
      </c>
      <c r="P47" s="311">
        <v>0</v>
      </c>
      <c r="Q47" s="310">
        <v>0</v>
      </c>
      <c r="R47" s="312">
        <f t="shared" si="28"/>
        <v>336.34799999999996</v>
      </c>
      <c r="S47" s="313">
        <f t="shared" si="29"/>
        <v>0.0010331511247530258</v>
      </c>
      <c r="T47" s="314">
        <v>52.899</v>
      </c>
      <c r="U47" s="310">
        <v>0.059</v>
      </c>
      <c r="V47" s="311"/>
      <c r="W47" s="310"/>
      <c r="X47" s="312">
        <f t="shared" si="30"/>
        <v>52.958</v>
      </c>
      <c r="Y47" s="316" t="str">
        <f t="shared" si="31"/>
        <v>  *  </v>
      </c>
    </row>
    <row r="48" spans="1:25" ht="19.5" customHeight="1">
      <c r="A48" s="357" t="s">
        <v>181</v>
      </c>
      <c r="B48" s="309">
        <v>74.84700000000002</v>
      </c>
      <c r="C48" s="310">
        <v>6.122</v>
      </c>
      <c r="D48" s="311">
        <v>0</v>
      </c>
      <c r="E48" s="310">
        <v>0</v>
      </c>
      <c r="F48" s="312">
        <f t="shared" si="24"/>
        <v>80.96900000000002</v>
      </c>
      <c r="G48" s="313">
        <f t="shared" si="25"/>
        <v>0.0015446820786774664</v>
      </c>
      <c r="H48" s="314">
        <v>54.081999999999994</v>
      </c>
      <c r="I48" s="310">
        <v>20.296</v>
      </c>
      <c r="J48" s="311"/>
      <c r="K48" s="310"/>
      <c r="L48" s="312">
        <f t="shared" si="26"/>
        <v>74.37799999999999</v>
      </c>
      <c r="M48" s="315">
        <f t="shared" si="27"/>
        <v>0.08861491301191271</v>
      </c>
      <c r="N48" s="309">
        <v>462.5889999999998</v>
      </c>
      <c r="O48" s="310">
        <v>60.90800000000001</v>
      </c>
      <c r="P48" s="311"/>
      <c r="Q48" s="310"/>
      <c r="R48" s="312">
        <f t="shared" si="28"/>
        <v>523.4969999999998</v>
      </c>
      <c r="S48" s="313">
        <f t="shared" si="29"/>
        <v>0.0016080116853819098</v>
      </c>
      <c r="T48" s="314">
        <v>462.18000000000023</v>
      </c>
      <c r="U48" s="310">
        <v>179.219</v>
      </c>
      <c r="V48" s="311"/>
      <c r="W48" s="310"/>
      <c r="X48" s="312">
        <f t="shared" si="30"/>
        <v>641.3990000000002</v>
      </c>
      <c r="Y48" s="316">
        <f t="shared" si="31"/>
        <v>-0.18382005584667316</v>
      </c>
    </row>
    <row r="49" spans="1:25" ht="19.5" customHeight="1">
      <c r="A49" s="357" t="s">
        <v>193</v>
      </c>
      <c r="B49" s="309">
        <v>56.605000000000004</v>
      </c>
      <c r="C49" s="310">
        <v>11.55</v>
      </c>
      <c r="D49" s="311">
        <v>0</v>
      </c>
      <c r="E49" s="310">
        <v>0</v>
      </c>
      <c r="F49" s="312">
        <f t="shared" si="24"/>
        <v>68.155</v>
      </c>
      <c r="G49" s="313">
        <f t="shared" si="25"/>
        <v>0.0013002236296886795</v>
      </c>
      <c r="H49" s="314">
        <v>125.668</v>
      </c>
      <c r="I49" s="310">
        <v>33.312</v>
      </c>
      <c r="J49" s="311"/>
      <c r="K49" s="310"/>
      <c r="L49" s="312">
        <f t="shared" si="26"/>
        <v>158.98000000000002</v>
      </c>
      <c r="M49" s="315">
        <f t="shared" si="27"/>
        <v>-0.571298276512769</v>
      </c>
      <c r="N49" s="309">
        <v>459.84</v>
      </c>
      <c r="O49" s="310">
        <v>147.174</v>
      </c>
      <c r="P49" s="311">
        <v>0</v>
      </c>
      <c r="Q49" s="310">
        <v>0</v>
      </c>
      <c r="R49" s="312">
        <f t="shared" si="28"/>
        <v>607.014</v>
      </c>
      <c r="S49" s="313">
        <f t="shared" si="29"/>
        <v>0.001864548612867724</v>
      </c>
      <c r="T49" s="314">
        <v>730.088</v>
      </c>
      <c r="U49" s="310">
        <v>199.648</v>
      </c>
      <c r="V49" s="311"/>
      <c r="W49" s="310"/>
      <c r="X49" s="312">
        <f t="shared" si="30"/>
        <v>929.736</v>
      </c>
      <c r="Y49" s="316">
        <f t="shared" si="31"/>
        <v>-0.34711143808565015</v>
      </c>
    </row>
    <row r="50" spans="1:25" ht="19.5" customHeight="1" thickBot="1">
      <c r="A50" s="359" t="s">
        <v>171</v>
      </c>
      <c r="B50" s="361">
        <v>151.426</v>
      </c>
      <c r="C50" s="362">
        <v>30.507</v>
      </c>
      <c r="D50" s="363">
        <v>56.766999999999996</v>
      </c>
      <c r="E50" s="362">
        <v>54.148</v>
      </c>
      <c r="F50" s="364">
        <f t="shared" si="24"/>
        <v>292.848</v>
      </c>
      <c r="G50" s="365">
        <f t="shared" si="25"/>
        <v>0.00558679318475637</v>
      </c>
      <c r="H50" s="366">
        <v>3570.319</v>
      </c>
      <c r="I50" s="362">
        <v>1442.023</v>
      </c>
      <c r="J50" s="363">
        <v>450.078</v>
      </c>
      <c r="K50" s="362">
        <v>199.27599999999998</v>
      </c>
      <c r="L50" s="364">
        <f t="shared" si="26"/>
        <v>5661.696</v>
      </c>
      <c r="M50" s="367">
        <f t="shared" si="27"/>
        <v>-0.9482755697232773</v>
      </c>
      <c r="N50" s="361">
        <v>5126.32</v>
      </c>
      <c r="O50" s="362">
        <v>2114.0989999999997</v>
      </c>
      <c r="P50" s="363">
        <v>6234.231</v>
      </c>
      <c r="Q50" s="362">
        <v>1071.87</v>
      </c>
      <c r="R50" s="364">
        <f t="shared" si="28"/>
        <v>14546.52</v>
      </c>
      <c r="S50" s="365">
        <f t="shared" si="29"/>
        <v>0.04468215508711925</v>
      </c>
      <c r="T50" s="366">
        <v>25656.101</v>
      </c>
      <c r="U50" s="362">
        <v>8213.001999999999</v>
      </c>
      <c r="V50" s="363">
        <v>7119.57497</v>
      </c>
      <c r="W50" s="362">
        <v>1751.712</v>
      </c>
      <c r="X50" s="364">
        <f t="shared" si="30"/>
        <v>42740.38997</v>
      </c>
      <c r="Y50" s="368">
        <f t="shared" si="31"/>
        <v>-0.6596540178924343</v>
      </c>
    </row>
    <row r="51" ht="8.25" customHeight="1" thickTop="1">
      <c r="A51" s="79"/>
    </row>
    <row r="52" ht="14.25">
      <c r="A52" s="79" t="s">
        <v>40</v>
      </c>
    </row>
    <row r="53" ht="14.25">
      <c r="A53" s="86" t="s">
        <v>27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1:Y65536 M51:M65536 Y3 M3">
    <cfRule type="cellIs" priority="9" dxfId="95" operator="lessThan" stopIfTrue="1">
      <formula>0</formula>
    </cfRule>
  </conditionalFormatting>
  <conditionalFormatting sqref="Y9:Y50 M9:M50">
    <cfRule type="cellIs" priority="10" dxfId="95" operator="lessThan">
      <formula>0</formula>
    </cfRule>
    <cfRule type="cellIs" priority="11" dxfId="97" operator="greaterThanOrEqual" stopIfTrue="1">
      <formula>0</formula>
    </cfRule>
  </conditionalFormatting>
  <conditionalFormatting sqref="G7:G8">
    <cfRule type="cellIs" priority="5" dxfId="95" operator="lessThan" stopIfTrue="1">
      <formula>0</formula>
    </cfRule>
  </conditionalFormatting>
  <conditionalFormatting sqref="S7:S8">
    <cfRule type="cellIs" priority="4" dxfId="95" operator="lessThan" stopIfTrue="1">
      <formula>0</formula>
    </cfRule>
  </conditionalFormatting>
  <conditionalFormatting sqref="M5 Y5 Y7:Y8 M7:M8">
    <cfRule type="cellIs" priority="6" dxfId="95" operator="lessThan" stopIfTrue="1">
      <formula>0</formula>
    </cfRule>
  </conditionalFormatting>
  <conditionalFormatting sqref="M6 Y6">
    <cfRule type="cellIs" priority="3" dxfId="95" operator="lessThan" stopIfTrue="1">
      <formula>0</formula>
    </cfRule>
  </conditionalFormatting>
  <conditionalFormatting sqref="G6">
    <cfRule type="cellIs" priority="2" dxfId="95" operator="lessThan" stopIfTrue="1">
      <formula>0</formula>
    </cfRule>
  </conditionalFormatting>
  <conditionalFormatting sqref="S6">
    <cfRule type="cellIs" priority="1" dxfId="95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J8" sqref="J8"/>
    </sheetView>
  </sheetViews>
  <sheetFormatPr defaultColWidth="9.140625" defaultRowHeight="15"/>
  <cols>
    <col min="1" max="1" width="15.8515625" style="106" customWidth="1"/>
    <col min="2" max="2" width="12.28125" style="106" customWidth="1"/>
    <col min="3" max="3" width="11.57421875" style="106" customWidth="1"/>
    <col min="4" max="4" width="11.421875" style="106" bestFit="1" customWidth="1"/>
    <col min="5" max="5" width="10.28125" style="106" bestFit="1" customWidth="1"/>
    <col min="6" max="6" width="11.421875" style="106" bestFit="1" customWidth="1"/>
    <col min="7" max="7" width="11.421875" style="106" customWidth="1"/>
    <col min="8" max="8" width="11.421875" style="106" bestFit="1" customWidth="1"/>
    <col min="9" max="9" width="9.00390625" style="106" customWidth="1"/>
    <col min="10" max="10" width="11.421875" style="106" bestFit="1" customWidth="1"/>
    <col min="11" max="11" width="11.421875" style="106" customWidth="1"/>
    <col min="12" max="12" width="12.421875" style="106" bestFit="1" customWidth="1"/>
    <col min="13" max="13" width="10.57421875" style="106" customWidth="1"/>
    <col min="14" max="14" width="12.28125" style="106" customWidth="1"/>
    <col min="15" max="15" width="11.421875" style="106" customWidth="1"/>
    <col min="16" max="16" width="12.421875" style="106" bestFit="1" customWidth="1"/>
    <col min="17" max="17" width="9.140625" style="106" customWidth="1"/>
    <col min="18" max="16384" width="9.140625" style="106" customWidth="1"/>
  </cols>
  <sheetData>
    <row r="1" spans="14:17" ht="18.75" thickBot="1">
      <c r="N1" s="485" t="s">
        <v>26</v>
      </c>
      <c r="O1" s="486"/>
      <c r="P1" s="486"/>
      <c r="Q1" s="487"/>
    </row>
    <row r="2" ht="3.75" customHeight="1" thickBot="1"/>
    <row r="3" spans="1:17" ht="24" customHeight="1" thickTop="1">
      <c r="A3" s="551" t="s">
        <v>47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3"/>
    </row>
    <row r="4" spans="1:17" ht="18.75" customHeight="1" thickBot="1">
      <c r="A4" s="557" t="s">
        <v>36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9"/>
    </row>
    <row r="5" spans="1:17" s="230" customFormat="1" ht="20.25" customHeight="1" thickBot="1">
      <c r="A5" s="554" t="s">
        <v>135</v>
      </c>
      <c r="B5" s="546" t="s">
        <v>34</v>
      </c>
      <c r="C5" s="547"/>
      <c r="D5" s="547"/>
      <c r="E5" s="547"/>
      <c r="F5" s="548"/>
      <c r="G5" s="548"/>
      <c r="H5" s="548"/>
      <c r="I5" s="549"/>
      <c r="J5" s="547" t="s">
        <v>33</v>
      </c>
      <c r="K5" s="547"/>
      <c r="L5" s="547"/>
      <c r="M5" s="547"/>
      <c r="N5" s="547"/>
      <c r="O5" s="547"/>
      <c r="P5" s="547"/>
      <c r="Q5" s="550"/>
    </row>
    <row r="6" spans="1:17" s="250" customFormat="1" ht="28.5" customHeight="1" thickBot="1">
      <c r="A6" s="555"/>
      <c r="B6" s="482" t="s">
        <v>153</v>
      </c>
      <c r="C6" s="483"/>
      <c r="D6" s="484"/>
      <c r="E6" s="480" t="s">
        <v>32</v>
      </c>
      <c r="F6" s="482" t="s">
        <v>154</v>
      </c>
      <c r="G6" s="483"/>
      <c r="H6" s="484"/>
      <c r="I6" s="478" t="s">
        <v>31</v>
      </c>
      <c r="J6" s="482" t="s">
        <v>155</v>
      </c>
      <c r="K6" s="483"/>
      <c r="L6" s="484"/>
      <c r="M6" s="480" t="s">
        <v>32</v>
      </c>
      <c r="N6" s="482" t="s">
        <v>156</v>
      </c>
      <c r="O6" s="483"/>
      <c r="P6" s="484"/>
      <c r="Q6" s="480" t="s">
        <v>31</v>
      </c>
    </row>
    <row r="7" spans="1:17" s="109" customFormat="1" ht="22.5" customHeight="1" thickBot="1">
      <c r="A7" s="556"/>
      <c r="B7" s="77" t="s">
        <v>20</v>
      </c>
      <c r="C7" s="74" t="s">
        <v>19</v>
      </c>
      <c r="D7" s="74" t="s">
        <v>15</v>
      </c>
      <c r="E7" s="481"/>
      <c r="F7" s="77" t="s">
        <v>20</v>
      </c>
      <c r="G7" s="75" t="s">
        <v>19</v>
      </c>
      <c r="H7" s="74" t="s">
        <v>15</v>
      </c>
      <c r="I7" s="479"/>
      <c r="J7" s="77" t="s">
        <v>20</v>
      </c>
      <c r="K7" s="74" t="s">
        <v>19</v>
      </c>
      <c r="L7" s="75" t="s">
        <v>15</v>
      </c>
      <c r="M7" s="481"/>
      <c r="N7" s="76" t="s">
        <v>20</v>
      </c>
      <c r="O7" s="75" t="s">
        <v>19</v>
      </c>
      <c r="P7" s="74" t="s">
        <v>15</v>
      </c>
      <c r="Q7" s="481"/>
    </row>
    <row r="8" spans="1:17" s="420" customFormat="1" ht="18" customHeight="1" thickBot="1">
      <c r="A8" s="413" t="s">
        <v>46</v>
      </c>
      <c r="B8" s="414">
        <f>SUM(B9:B59)</f>
        <v>1974493</v>
      </c>
      <c r="C8" s="415">
        <f>SUM(C9:C59)</f>
        <v>72717</v>
      </c>
      <c r="D8" s="415">
        <f>C8+B8</f>
        <v>2047210</v>
      </c>
      <c r="E8" s="416">
        <f>D8/$D$8</f>
        <v>1</v>
      </c>
      <c r="F8" s="415">
        <f>SUM(F9:F59)</f>
        <v>1978742</v>
      </c>
      <c r="G8" s="415">
        <f>SUM(G9:G59)</f>
        <v>67416</v>
      </c>
      <c r="H8" s="415">
        <f aca="true" t="shared" si="0" ref="H8:H59">G8+F8</f>
        <v>2046158</v>
      </c>
      <c r="I8" s="417">
        <f>(D8/H8-1)</f>
        <v>0.0005141342946146654</v>
      </c>
      <c r="J8" s="418">
        <f>SUM(J9:J59)</f>
        <v>11366162</v>
      </c>
      <c r="K8" s="415">
        <f>SUM(K9:K59)</f>
        <v>397793</v>
      </c>
      <c r="L8" s="415">
        <f aca="true" t="shared" si="1" ref="L8:L59">K8+J8</f>
        <v>11763955</v>
      </c>
      <c r="M8" s="416">
        <f>(L8/$L$8)</f>
        <v>1</v>
      </c>
      <c r="N8" s="415">
        <f>SUM(N9:N59)</f>
        <v>11139747</v>
      </c>
      <c r="O8" s="415">
        <f>SUM(O9:O59)</f>
        <v>377364</v>
      </c>
      <c r="P8" s="415">
        <f aca="true" t="shared" si="2" ref="P8:P59">O8+N8</f>
        <v>11517111</v>
      </c>
      <c r="Q8" s="419">
        <f>(L8/P8-1)</f>
        <v>0.021432805501310215</v>
      </c>
    </row>
    <row r="9" spans="1:17" s="107" customFormat="1" ht="18" customHeight="1" thickTop="1">
      <c r="A9" s="391" t="s">
        <v>225</v>
      </c>
      <c r="B9" s="392">
        <v>264956</v>
      </c>
      <c r="C9" s="393">
        <v>340</v>
      </c>
      <c r="D9" s="393">
        <f aca="true" t="shared" si="3" ref="D9:D59">C9+B9</f>
        <v>265296</v>
      </c>
      <c r="E9" s="394">
        <f>D9/$D$8</f>
        <v>0.12958905046380195</v>
      </c>
      <c r="F9" s="395">
        <v>242487</v>
      </c>
      <c r="G9" s="393">
        <v>305</v>
      </c>
      <c r="H9" s="393">
        <f t="shared" si="0"/>
        <v>242792</v>
      </c>
      <c r="I9" s="396">
        <f>(D9/H9-1)</f>
        <v>0.09268839170977627</v>
      </c>
      <c r="J9" s="395">
        <v>1514937</v>
      </c>
      <c r="K9" s="393">
        <v>1152</v>
      </c>
      <c r="L9" s="393">
        <f t="shared" si="1"/>
        <v>1516089</v>
      </c>
      <c r="M9" s="396">
        <f>(L9/$L$8)</f>
        <v>0.1288757904973285</v>
      </c>
      <c r="N9" s="395">
        <v>1424862</v>
      </c>
      <c r="O9" s="393">
        <v>1757</v>
      </c>
      <c r="P9" s="393">
        <f t="shared" si="2"/>
        <v>1426619</v>
      </c>
      <c r="Q9" s="397">
        <f>(L9/P9-1)</f>
        <v>0.06271471219715985</v>
      </c>
    </row>
    <row r="10" spans="1:17" s="107" customFormat="1" ht="18" customHeight="1">
      <c r="A10" s="398" t="s">
        <v>226</v>
      </c>
      <c r="B10" s="399">
        <v>197599</v>
      </c>
      <c r="C10" s="400">
        <v>131</v>
      </c>
      <c r="D10" s="400">
        <f t="shared" si="3"/>
        <v>197730</v>
      </c>
      <c r="E10" s="401">
        <f>D10/$D$8</f>
        <v>0.09658510851353794</v>
      </c>
      <c r="F10" s="402">
        <v>183841</v>
      </c>
      <c r="G10" s="400">
        <v>613</v>
      </c>
      <c r="H10" s="400">
        <f t="shared" si="0"/>
        <v>184454</v>
      </c>
      <c r="I10" s="403">
        <f>(D10/H10-1)</f>
        <v>0.07197458444923943</v>
      </c>
      <c r="J10" s="402">
        <v>1121211</v>
      </c>
      <c r="K10" s="400">
        <v>3427</v>
      </c>
      <c r="L10" s="400">
        <f t="shared" si="1"/>
        <v>1124638</v>
      </c>
      <c r="M10" s="403">
        <f>(L10/$L$8)</f>
        <v>0.09560033169117019</v>
      </c>
      <c r="N10" s="402">
        <v>1038133</v>
      </c>
      <c r="O10" s="400">
        <v>3016</v>
      </c>
      <c r="P10" s="400">
        <f t="shared" si="2"/>
        <v>1041149</v>
      </c>
      <c r="Q10" s="404">
        <f>(L10/P10-1)</f>
        <v>0.08018929086999083</v>
      </c>
    </row>
    <row r="11" spans="1:17" s="107" customFormat="1" ht="18" customHeight="1">
      <c r="A11" s="398" t="s">
        <v>227</v>
      </c>
      <c r="B11" s="399">
        <v>182681</v>
      </c>
      <c r="C11" s="400">
        <v>196</v>
      </c>
      <c r="D11" s="400">
        <f t="shared" si="3"/>
        <v>182877</v>
      </c>
      <c r="E11" s="401">
        <f>D11/$D$8</f>
        <v>0.08932986845511696</v>
      </c>
      <c r="F11" s="402">
        <v>206703</v>
      </c>
      <c r="G11" s="400">
        <v>228</v>
      </c>
      <c r="H11" s="400">
        <f t="shared" si="0"/>
        <v>206931</v>
      </c>
      <c r="I11" s="403">
        <f>(D11/H11-1)</f>
        <v>-0.11624164576597995</v>
      </c>
      <c r="J11" s="402">
        <v>1110796</v>
      </c>
      <c r="K11" s="400">
        <v>1514</v>
      </c>
      <c r="L11" s="400">
        <f t="shared" si="1"/>
        <v>1112310</v>
      </c>
      <c r="M11" s="403">
        <f>(L11/$L$8)</f>
        <v>0.09455238480596025</v>
      </c>
      <c r="N11" s="402">
        <v>1130397</v>
      </c>
      <c r="O11" s="400">
        <v>1255</v>
      </c>
      <c r="P11" s="400">
        <f t="shared" si="2"/>
        <v>1131652</v>
      </c>
      <c r="Q11" s="404">
        <f>(L11/P11-1)</f>
        <v>-0.01709182681601762</v>
      </c>
    </row>
    <row r="12" spans="1:17" s="107" customFormat="1" ht="18" customHeight="1">
      <c r="A12" s="398" t="s">
        <v>228</v>
      </c>
      <c r="B12" s="399">
        <v>126685</v>
      </c>
      <c r="C12" s="400">
        <v>262</v>
      </c>
      <c r="D12" s="400">
        <f t="shared" si="3"/>
        <v>126947</v>
      </c>
      <c r="E12" s="401">
        <f>D12/$D$8</f>
        <v>0.06200975962407374</v>
      </c>
      <c r="F12" s="402">
        <v>145591</v>
      </c>
      <c r="G12" s="400">
        <v>37</v>
      </c>
      <c r="H12" s="400">
        <f>G12+F12</f>
        <v>145628</v>
      </c>
      <c r="I12" s="403">
        <f>(D12/H12-1)</f>
        <v>-0.1282789024088774</v>
      </c>
      <c r="J12" s="402">
        <v>736617</v>
      </c>
      <c r="K12" s="400">
        <v>1721</v>
      </c>
      <c r="L12" s="400">
        <f>K12+J12</f>
        <v>738338</v>
      </c>
      <c r="M12" s="403">
        <f>(L12/$L$8)</f>
        <v>0.06276273583161446</v>
      </c>
      <c r="N12" s="402">
        <v>794749</v>
      </c>
      <c r="O12" s="400">
        <v>4900</v>
      </c>
      <c r="P12" s="400">
        <f>O12+N12</f>
        <v>799649</v>
      </c>
      <c r="Q12" s="404">
        <f>(L12/P12-1)</f>
        <v>-0.07667239001111736</v>
      </c>
    </row>
    <row r="13" spans="1:17" s="107" customFormat="1" ht="18" customHeight="1">
      <c r="A13" s="398" t="s">
        <v>229</v>
      </c>
      <c r="B13" s="399">
        <v>98741</v>
      </c>
      <c r="C13" s="400">
        <v>2</v>
      </c>
      <c r="D13" s="400">
        <f t="shared" si="3"/>
        <v>98743</v>
      </c>
      <c r="E13" s="401">
        <f aca="true" t="shared" si="4" ref="E13:E21">D13/$D$8</f>
        <v>0.04823296095661901</v>
      </c>
      <c r="F13" s="402">
        <v>84216</v>
      </c>
      <c r="G13" s="400">
        <v>82</v>
      </c>
      <c r="H13" s="400">
        <f aca="true" t="shared" si="5" ref="H13:H21">G13+F13</f>
        <v>84298</v>
      </c>
      <c r="I13" s="403">
        <f aca="true" t="shared" si="6" ref="I13:I21">(D13/H13-1)</f>
        <v>0.17135637856176889</v>
      </c>
      <c r="J13" s="402">
        <v>548151</v>
      </c>
      <c r="K13" s="400">
        <v>2154</v>
      </c>
      <c r="L13" s="400">
        <f aca="true" t="shared" si="7" ref="L13:L21">K13+J13</f>
        <v>550305</v>
      </c>
      <c r="M13" s="403">
        <f aca="true" t="shared" si="8" ref="M13:M21">(L13/$L$8)</f>
        <v>0.046778910663973126</v>
      </c>
      <c r="N13" s="402">
        <v>486716</v>
      </c>
      <c r="O13" s="400">
        <v>2832</v>
      </c>
      <c r="P13" s="400">
        <f aca="true" t="shared" si="9" ref="P13:P21">O13+N13</f>
        <v>489548</v>
      </c>
      <c r="Q13" s="404">
        <f aca="true" t="shared" si="10" ref="Q13:Q21">(L13/P13-1)</f>
        <v>0.12410836118215163</v>
      </c>
    </row>
    <row r="14" spans="1:17" s="107" customFormat="1" ht="18" customHeight="1">
      <c r="A14" s="398" t="s">
        <v>230</v>
      </c>
      <c r="B14" s="399">
        <v>84060</v>
      </c>
      <c r="C14" s="400">
        <v>97</v>
      </c>
      <c r="D14" s="400">
        <f t="shared" si="3"/>
        <v>84157</v>
      </c>
      <c r="E14" s="401">
        <f t="shared" si="4"/>
        <v>0.041108142300985244</v>
      </c>
      <c r="F14" s="402">
        <v>85210</v>
      </c>
      <c r="G14" s="400">
        <v>147</v>
      </c>
      <c r="H14" s="400">
        <f t="shared" si="5"/>
        <v>85357</v>
      </c>
      <c r="I14" s="403">
        <f t="shared" si="6"/>
        <v>-0.01405860093489697</v>
      </c>
      <c r="J14" s="402">
        <v>475931</v>
      </c>
      <c r="K14" s="400">
        <v>2707</v>
      </c>
      <c r="L14" s="400">
        <f t="shared" si="7"/>
        <v>478638</v>
      </c>
      <c r="M14" s="403">
        <f t="shared" si="8"/>
        <v>0.04068682683672285</v>
      </c>
      <c r="N14" s="402">
        <v>485396</v>
      </c>
      <c r="O14" s="400">
        <v>1073</v>
      </c>
      <c r="P14" s="400">
        <f t="shared" si="9"/>
        <v>486469</v>
      </c>
      <c r="Q14" s="404">
        <f t="shared" si="10"/>
        <v>-0.016097634176072906</v>
      </c>
    </row>
    <row r="15" spans="1:17" s="107" customFormat="1" ht="18" customHeight="1">
      <c r="A15" s="398" t="s">
        <v>231</v>
      </c>
      <c r="B15" s="399">
        <v>65514</v>
      </c>
      <c r="C15" s="400">
        <v>12984</v>
      </c>
      <c r="D15" s="400">
        <f t="shared" si="3"/>
        <v>78498</v>
      </c>
      <c r="E15" s="401">
        <f t="shared" si="4"/>
        <v>0.03834389241943914</v>
      </c>
      <c r="F15" s="402">
        <v>62637</v>
      </c>
      <c r="G15" s="400">
        <v>15285</v>
      </c>
      <c r="H15" s="400">
        <f t="shared" si="5"/>
        <v>77922</v>
      </c>
      <c r="I15" s="403">
        <f t="shared" si="6"/>
        <v>0.007392007392007294</v>
      </c>
      <c r="J15" s="402">
        <v>372488</v>
      </c>
      <c r="K15" s="400">
        <v>78682</v>
      </c>
      <c r="L15" s="400">
        <f t="shared" si="7"/>
        <v>451170</v>
      </c>
      <c r="M15" s="403">
        <f t="shared" si="8"/>
        <v>0.038351897809877716</v>
      </c>
      <c r="N15" s="402">
        <v>374768</v>
      </c>
      <c r="O15" s="400">
        <v>84771</v>
      </c>
      <c r="P15" s="400">
        <f t="shared" si="9"/>
        <v>459539</v>
      </c>
      <c r="Q15" s="404">
        <f t="shared" si="10"/>
        <v>-0.018211729581167235</v>
      </c>
    </row>
    <row r="16" spans="1:17" s="107" customFormat="1" ht="18" customHeight="1">
      <c r="A16" s="398" t="s">
        <v>232</v>
      </c>
      <c r="B16" s="399">
        <v>72259</v>
      </c>
      <c r="C16" s="400">
        <v>1357</v>
      </c>
      <c r="D16" s="400">
        <f t="shared" si="3"/>
        <v>73616</v>
      </c>
      <c r="E16" s="401">
        <f t="shared" si="4"/>
        <v>0.03595918347409401</v>
      </c>
      <c r="F16" s="402">
        <v>72428</v>
      </c>
      <c r="G16" s="400">
        <v>237</v>
      </c>
      <c r="H16" s="400">
        <f t="shared" si="5"/>
        <v>72665</v>
      </c>
      <c r="I16" s="403">
        <f t="shared" si="6"/>
        <v>0.013087456134315056</v>
      </c>
      <c r="J16" s="402">
        <v>399683</v>
      </c>
      <c r="K16" s="400">
        <v>3474</v>
      </c>
      <c r="L16" s="400">
        <f t="shared" si="7"/>
        <v>403157</v>
      </c>
      <c r="M16" s="403">
        <f t="shared" si="8"/>
        <v>0.03427053231672512</v>
      </c>
      <c r="N16" s="402">
        <v>428295</v>
      </c>
      <c r="O16" s="400">
        <v>2950</v>
      </c>
      <c r="P16" s="400">
        <f t="shared" si="9"/>
        <v>431245</v>
      </c>
      <c r="Q16" s="404">
        <f t="shared" si="10"/>
        <v>-0.06513234936057233</v>
      </c>
    </row>
    <row r="17" spans="1:17" s="107" customFormat="1" ht="18" customHeight="1">
      <c r="A17" s="398" t="s">
        <v>233</v>
      </c>
      <c r="B17" s="399">
        <v>63051</v>
      </c>
      <c r="C17" s="400">
        <v>591</v>
      </c>
      <c r="D17" s="400">
        <f t="shared" si="3"/>
        <v>63642</v>
      </c>
      <c r="E17" s="401">
        <f t="shared" si="4"/>
        <v>0.031087186951998084</v>
      </c>
      <c r="F17" s="402">
        <v>56863</v>
      </c>
      <c r="G17" s="400">
        <v>240</v>
      </c>
      <c r="H17" s="400">
        <f t="shared" si="5"/>
        <v>57103</v>
      </c>
      <c r="I17" s="403">
        <f t="shared" si="6"/>
        <v>0.11451237237973477</v>
      </c>
      <c r="J17" s="402">
        <v>374192</v>
      </c>
      <c r="K17" s="400">
        <v>2578</v>
      </c>
      <c r="L17" s="400">
        <f t="shared" si="7"/>
        <v>376770</v>
      </c>
      <c r="M17" s="403">
        <f t="shared" si="8"/>
        <v>0.03202749415481443</v>
      </c>
      <c r="N17" s="402">
        <v>325828</v>
      </c>
      <c r="O17" s="400">
        <v>1259</v>
      </c>
      <c r="P17" s="400">
        <f t="shared" si="9"/>
        <v>327087</v>
      </c>
      <c r="Q17" s="404">
        <f t="shared" si="10"/>
        <v>0.15189536728760245</v>
      </c>
    </row>
    <row r="18" spans="1:17" s="107" customFormat="1" ht="18" customHeight="1">
      <c r="A18" s="398" t="s">
        <v>234</v>
      </c>
      <c r="B18" s="399">
        <v>53239</v>
      </c>
      <c r="C18" s="400">
        <v>23</v>
      </c>
      <c r="D18" s="400">
        <f t="shared" si="3"/>
        <v>53262</v>
      </c>
      <c r="E18" s="401">
        <f t="shared" si="4"/>
        <v>0.026016871742517867</v>
      </c>
      <c r="F18" s="402">
        <v>52432</v>
      </c>
      <c r="G18" s="400">
        <v>147</v>
      </c>
      <c r="H18" s="400">
        <f t="shared" si="5"/>
        <v>52579</v>
      </c>
      <c r="I18" s="403">
        <f t="shared" si="6"/>
        <v>0.012989976987010099</v>
      </c>
      <c r="J18" s="402">
        <v>285899</v>
      </c>
      <c r="K18" s="400">
        <v>90</v>
      </c>
      <c r="L18" s="400">
        <f t="shared" si="7"/>
        <v>285989</v>
      </c>
      <c r="M18" s="403">
        <f t="shared" si="8"/>
        <v>0.0243106166251061</v>
      </c>
      <c r="N18" s="402">
        <v>278634</v>
      </c>
      <c r="O18" s="400">
        <v>208</v>
      </c>
      <c r="P18" s="400">
        <f t="shared" si="9"/>
        <v>278842</v>
      </c>
      <c r="Q18" s="404">
        <f t="shared" si="10"/>
        <v>0.0256310025032096</v>
      </c>
    </row>
    <row r="19" spans="1:17" s="107" customFormat="1" ht="18" customHeight="1">
      <c r="A19" s="398" t="s">
        <v>235</v>
      </c>
      <c r="B19" s="399">
        <v>51155</v>
      </c>
      <c r="C19" s="400">
        <v>1124</v>
      </c>
      <c r="D19" s="400">
        <f t="shared" si="3"/>
        <v>52279</v>
      </c>
      <c r="E19" s="401">
        <f t="shared" si="4"/>
        <v>0.02553670605360466</v>
      </c>
      <c r="F19" s="402">
        <v>65102</v>
      </c>
      <c r="G19" s="400">
        <v>2</v>
      </c>
      <c r="H19" s="400">
        <f t="shared" si="5"/>
        <v>65104</v>
      </c>
      <c r="I19" s="403">
        <f t="shared" si="6"/>
        <v>-0.19699250430081106</v>
      </c>
      <c r="J19" s="402">
        <v>277846</v>
      </c>
      <c r="K19" s="400">
        <v>1678</v>
      </c>
      <c r="L19" s="400">
        <f t="shared" si="7"/>
        <v>279524</v>
      </c>
      <c r="M19" s="403">
        <f t="shared" si="8"/>
        <v>0.023761056549434268</v>
      </c>
      <c r="N19" s="402">
        <v>336054</v>
      </c>
      <c r="O19" s="400">
        <v>125</v>
      </c>
      <c r="P19" s="400">
        <f t="shared" si="9"/>
        <v>336179</v>
      </c>
      <c r="Q19" s="404">
        <f t="shared" si="10"/>
        <v>-0.1685262910532782</v>
      </c>
    </row>
    <row r="20" spans="1:17" s="107" customFormat="1" ht="18" customHeight="1">
      <c r="A20" s="398" t="s">
        <v>236</v>
      </c>
      <c r="B20" s="399">
        <v>45897</v>
      </c>
      <c r="C20" s="400">
        <v>166</v>
      </c>
      <c r="D20" s="400">
        <f t="shared" si="3"/>
        <v>46063</v>
      </c>
      <c r="E20" s="401">
        <f t="shared" si="4"/>
        <v>0.022500378563996854</v>
      </c>
      <c r="F20" s="402">
        <v>48523</v>
      </c>
      <c r="G20" s="400">
        <v>17</v>
      </c>
      <c r="H20" s="400">
        <f t="shared" si="5"/>
        <v>48540</v>
      </c>
      <c r="I20" s="403">
        <f t="shared" si="6"/>
        <v>-0.05103007828594974</v>
      </c>
      <c r="J20" s="402">
        <v>284281</v>
      </c>
      <c r="K20" s="400">
        <v>650</v>
      </c>
      <c r="L20" s="400">
        <f t="shared" si="7"/>
        <v>284931</v>
      </c>
      <c r="M20" s="403">
        <f t="shared" si="8"/>
        <v>0.024220680884957484</v>
      </c>
      <c r="N20" s="402">
        <v>282142</v>
      </c>
      <c r="O20" s="400">
        <v>298</v>
      </c>
      <c r="P20" s="400">
        <f t="shared" si="9"/>
        <v>282440</v>
      </c>
      <c r="Q20" s="404">
        <f t="shared" si="10"/>
        <v>0.008819572298541356</v>
      </c>
    </row>
    <row r="21" spans="1:17" s="107" customFormat="1" ht="18" customHeight="1">
      <c r="A21" s="398" t="s">
        <v>237</v>
      </c>
      <c r="B21" s="399">
        <v>30175</v>
      </c>
      <c r="C21" s="400">
        <v>5367</v>
      </c>
      <c r="D21" s="400">
        <f t="shared" si="3"/>
        <v>35542</v>
      </c>
      <c r="E21" s="401">
        <f t="shared" si="4"/>
        <v>0.01736118913057283</v>
      </c>
      <c r="F21" s="402">
        <v>21478</v>
      </c>
      <c r="G21" s="400">
        <v>4808</v>
      </c>
      <c r="H21" s="400">
        <f t="shared" si="5"/>
        <v>26286</v>
      </c>
      <c r="I21" s="403">
        <f t="shared" si="6"/>
        <v>0.35212660731948575</v>
      </c>
      <c r="J21" s="402">
        <v>172748</v>
      </c>
      <c r="K21" s="400">
        <v>22853</v>
      </c>
      <c r="L21" s="400">
        <f t="shared" si="7"/>
        <v>195601</v>
      </c>
      <c r="M21" s="403">
        <f t="shared" si="8"/>
        <v>0.016627146227607977</v>
      </c>
      <c r="N21" s="402">
        <v>116471</v>
      </c>
      <c r="O21" s="400">
        <v>27350</v>
      </c>
      <c r="P21" s="400">
        <f t="shared" si="9"/>
        <v>143821</v>
      </c>
      <c r="Q21" s="404">
        <f t="shared" si="10"/>
        <v>0.3600308717085823</v>
      </c>
    </row>
    <row r="22" spans="1:17" s="107" customFormat="1" ht="18" customHeight="1">
      <c r="A22" s="398" t="s">
        <v>238</v>
      </c>
      <c r="B22" s="399">
        <v>29316</v>
      </c>
      <c r="C22" s="400">
        <v>3688</v>
      </c>
      <c r="D22" s="400">
        <f t="shared" si="3"/>
        <v>33004</v>
      </c>
      <c r="E22" s="401">
        <f>D22/$D$8</f>
        <v>0.016121453099584314</v>
      </c>
      <c r="F22" s="402">
        <v>27206</v>
      </c>
      <c r="G22" s="400">
        <v>4465</v>
      </c>
      <c r="H22" s="400">
        <f>G22+F22</f>
        <v>31671</v>
      </c>
      <c r="I22" s="403">
        <f>(D22/H22-1)</f>
        <v>0.042088977297843444</v>
      </c>
      <c r="J22" s="402">
        <v>165577</v>
      </c>
      <c r="K22" s="400">
        <v>21795</v>
      </c>
      <c r="L22" s="400">
        <f>K22+J22</f>
        <v>187372</v>
      </c>
      <c r="M22" s="403">
        <f>(L22/$L$8)</f>
        <v>0.015927636581404808</v>
      </c>
      <c r="N22" s="402">
        <v>160882</v>
      </c>
      <c r="O22" s="400">
        <v>19660</v>
      </c>
      <c r="P22" s="400">
        <f>O22+N22</f>
        <v>180542</v>
      </c>
      <c r="Q22" s="404">
        <f>(L22/P22-1)</f>
        <v>0.03783053250767132</v>
      </c>
    </row>
    <row r="23" spans="1:17" s="107" customFormat="1" ht="18" customHeight="1">
      <c r="A23" s="398" t="s">
        <v>239</v>
      </c>
      <c r="B23" s="399">
        <v>31457</v>
      </c>
      <c r="C23" s="400">
        <v>4</v>
      </c>
      <c r="D23" s="400">
        <f t="shared" si="3"/>
        <v>31461</v>
      </c>
      <c r="E23" s="401">
        <f>D23/$D$8</f>
        <v>0.015367744393589323</v>
      </c>
      <c r="F23" s="402">
        <v>33168</v>
      </c>
      <c r="G23" s="400">
        <v>37</v>
      </c>
      <c r="H23" s="400">
        <f>G23+F23</f>
        <v>33205</v>
      </c>
      <c r="I23" s="403">
        <f>(D23/H23-1)</f>
        <v>-0.05252221051046524</v>
      </c>
      <c r="J23" s="402">
        <v>190335</v>
      </c>
      <c r="K23" s="400">
        <v>57</v>
      </c>
      <c r="L23" s="400">
        <f>K23+J23</f>
        <v>190392</v>
      </c>
      <c r="M23" s="403">
        <f>(L23/$L$8)</f>
        <v>0.016184352966328076</v>
      </c>
      <c r="N23" s="402">
        <v>187031</v>
      </c>
      <c r="O23" s="400">
        <v>996</v>
      </c>
      <c r="P23" s="400">
        <f>O23+N23</f>
        <v>188027</v>
      </c>
      <c r="Q23" s="404">
        <f>(L23/P23-1)</f>
        <v>0.012577980821903312</v>
      </c>
    </row>
    <row r="24" spans="1:17" s="107" customFormat="1" ht="18" customHeight="1">
      <c r="A24" s="398" t="s">
        <v>240</v>
      </c>
      <c r="B24" s="399">
        <v>29752</v>
      </c>
      <c r="C24" s="400">
        <v>0</v>
      </c>
      <c r="D24" s="400">
        <f t="shared" si="3"/>
        <v>29752</v>
      </c>
      <c r="E24" s="401">
        <f>D24/$D$8</f>
        <v>0.014532949721816521</v>
      </c>
      <c r="F24" s="402">
        <v>23832</v>
      </c>
      <c r="G24" s="400">
        <v>6</v>
      </c>
      <c r="H24" s="400">
        <f>G24+F24</f>
        <v>23838</v>
      </c>
      <c r="I24" s="403">
        <f>(D24/H24-1)</f>
        <v>0.24809128282574044</v>
      </c>
      <c r="J24" s="402">
        <v>167835</v>
      </c>
      <c r="K24" s="400">
        <v>684</v>
      </c>
      <c r="L24" s="400">
        <f>K24+J24</f>
        <v>168519</v>
      </c>
      <c r="M24" s="403">
        <f>(L24/$L$8)</f>
        <v>0.014325029294994754</v>
      </c>
      <c r="N24" s="402">
        <v>129161</v>
      </c>
      <c r="O24" s="400">
        <v>1469</v>
      </c>
      <c r="P24" s="400">
        <f>O24+N24</f>
        <v>130630</v>
      </c>
      <c r="Q24" s="404">
        <f>(L24/P24-1)</f>
        <v>0.29004822781903083</v>
      </c>
    </row>
    <row r="25" spans="1:17" s="107" customFormat="1" ht="18" customHeight="1">
      <c r="A25" s="398" t="s">
        <v>241</v>
      </c>
      <c r="B25" s="399">
        <v>28041</v>
      </c>
      <c r="C25" s="400">
        <v>246</v>
      </c>
      <c r="D25" s="400">
        <f t="shared" si="3"/>
        <v>28287</v>
      </c>
      <c r="E25" s="401">
        <f aca="true" t="shared" si="11" ref="E25:E38">D25/$D$8</f>
        <v>0.013817341650343639</v>
      </c>
      <c r="F25" s="402">
        <v>26925</v>
      </c>
      <c r="G25" s="400">
        <v>8</v>
      </c>
      <c r="H25" s="400">
        <f t="shared" si="0"/>
        <v>26933</v>
      </c>
      <c r="I25" s="403">
        <f aca="true" t="shared" si="12" ref="I25:I38">(D25/H25-1)</f>
        <v>0.050272899417072026</v>
      </c>
      <c r="J25" s="402">
        <v>150102</v>
      </c>
      <c r="K25" s="400">
        <v>3690</v>
      </c>
      <c r="L25" s="400">
        <f t="shared" si="1"/>
        <v>153792</v>
      </c>
      <c r="M25" s="403">
        <f aca="true" t="shared" si="13" ref="M25:M38">(L25/$L$8)</f>
        <v>0.013073154394079202</v>
      </c>
      <c r="N25" s="402">
        <v>142837</v>
      </c>
      <c r="O25" s="400">
        <v>1700</v>
      </c>
      <c r="P25" s="400">
        <f t="shared" si="2"/>
        <v>144537</v>
      </c>
      <c r="Q25" s="404">
        <f aca="true" t="shared" si="14" ref="Q25:Q38">(L25/P25-1)</f>
        <v>0.06403204715747535</v>
      </c>
    </row>
    <row r="26" spans="1:17" s="107" customFormat="1" ht="18" customHeight="1">
      <c r="A26" s="398" t="s">
        <v>242</v>
      </c>
      <c r="B26" s="399">
        <v>23333</v>
      </c>
      <c r="C26" s="400">
        <v>19</v>
      </c>
      <c r="D26" s="400">
        <f t="shared" si="3"/>
        <v>23352</v>
      </c>
      <c r="E26" s="401">
        <f t="shared" si="11"/>
        <v>0.011406743812310412</v>
      </c>
      <c r="F26" s="402">
        <v>25123</v>
      </c>
      <c r="G26" s="400">
        <v>6</v>
      </c>
      <c r="H26" s="400">
        <f>G26+F26</f>
        <v>25129</v>
      </c>
      <c r="I26" s="403">
        <f t="shared" si="12"/>
        <v>-0.07071511003223363</v>
      </c>
      <c r="J26" s="402">
        <v>148334</v>
      </c>
      <c r="K26" s="400">
        <v>1436</v>
      </c>
      <c r="L26" s="400">
        <f>K26+J26</f>
        <v>149770</v>
      </c>
      <c r="M26" s="403">
        <f t="shared" si="13"/>
        <v>0.012731262572833711</v>
      </c>
      <c r="N26" s="402">
        <v>141527</v>
      </c>
      <c r="O26" s="400">
        <v>315</v>
      </c>
      <c r="P26" s="400">
        <f>O26+N26</f>
        <v>141842</v>
      </c>
      <c r="Q26" s="404">
        <f t="shared" si="14"/>
        <v>0.05589317691515916</v>
      </c>
    </row>
    <row r="27" spans="1:17" s="107" customFormat="1" ht="18" customHeight="1">
      <c r="A27" s="398" t="s">
        <v>243</v>
      </c>
      <c r="B27" s="399">
        <v>23102</v>
      </c>
      <c r="C27" s="400">
        <v>92</v>
      </c>
      <c r="D27" s="400">
        <f t="shared" si="3"/>
        <v>23194</v>
      </c>
      <c r="E27" s="401">
        <f t="shared" si="11"/>
        <v>0.01132956560391948</v>
      </c>
      <c r="F27" s="402">
        <v>25084</v>
      </c>
      <c r="G27" s="400"/>
      <c r="H27" s="400">
        <f>G27+F27</f>
        <v>25084</v>
      </c>
      <c r="I27" s="403">
        <f t="shared" si="12"/>
        <v>-0.0753468346356243</v>
      </c>
      <c r="J27" s="402">
        <v>134258</v>
      </c>
      <c r="K27" s="400">
        <v>260</v>
      </c>
      <c r="L27" s="400">
        <f>K27+J27</f>
        <v>134518</v>
      </c>
      <c r="M27" s="403">
        <f t="shared" si="13"/>
        <v>0.011434759823545738</v>
      </c>
      <c r="N27" s="402">
        <v>151643</v>
      </c>
      <c r="O27" s="400">
        <v>441</v>
      </c>
      <c r="P27" s="400">
        <f>O27+N27</f>
        <v>152084</v>
      </c>
      <c r="Q27" s="404">
        <f t="shared" si="14"/>
        <v>-0.11550195944346542</v>
      </c>
    </row>
    <row r="28" spans="1:17" s="107" customFormat="1" ht="18" customHeight="1">
      <c r="A28" s="398" t="s">
        <v>244</v>
      </c>
      <c r="B28" s="399">
        <v>21507</v>
      </c>
      <c r="C28" s="400">
        <v>3</v>
      </c>
      <c r="D28" s="400">
        <f t="shared" si="3"/>
        <v>21510</v>
      </c>
      <c r="E28" s="401">
        <f t="shared" si="11"/>
        <v>0.010506982673980685</v>
      </c>
      <c r="F28" s="402">
        <v>25204</v>
      </c>
      <c r="G28" s="400">
        <v>387</v>
      </c>
      <c r="H28" s="400">
        <f>G28+F28</f>
        <v>25591</v>
      </c>
      <c r="I28" s="403">
        <f t="shared" si="12"/>
        <v>-0.1594701262162479</v>
      </c>
      <c r="J28" s="402">
        <v>118855</v>
      </c>
      <c r="K28" s="400">
        <v>1343</v>
      </c>
      <c r="L28" s="400">
        <f>K28+J28</f>
        <v>120198</v>
      </c>
      <c r="M28" s="403">
        <f t="shared" si="13"/>
        <v>0.010217482130796998</v>
      </c>
      <c r="N28" s="402">
        <v>149930</v>
      </c>
      <c r="O28" s="400">
        <v>2793</v>
      </c>
      <c r="P28" s="400">
        <f>O28+N28</f>
        <v>152723</v>
      </c>
      <c r="Q28" s="404">
        <f t="shared" si="14"/>
        <v>-0.2129672675366513</v>
      </c>
    </row>
    <row r="29" spans="1:17" s="107" customFormat="1" ht="18" customHeight="1">
      <c r="A29" s="398" t="s">
        <v>245</v>
      </c>
      <c r="B29" s="399">
        <v>19078</v>
      </c>
      <c r="C29" s="400">
        <v>295</v>
      </c>
      <c r="D29" s="400">
        <f t="shared" si="3"/>
        <v>19373</v>
      </c>
      <c r="E29" s="401">
        <f t="shared" si="11"/>
        <v>0.009463122982009662</v>
      </c>
      <c r="F29" s="402">
        <v>17741</v>
      </c>
      <c r="G29" s="400">
        <v>328</v>
      </c>
      <c r="H29" s="400">
        <f t="shared" si="0"/>
        <v>18069</v>
      </c>
      <c r="I29" s="403">
        <f t="shared" si="12"/>
        <v>0.07216780120648614</v>
      </c>
      <c r="J29" s="402">
        <v>105666</v>
      </c>
      <c r="K29" s="400">
        <v>1632</v>
      </c>
      <c r="L29" s="400">
        <f t="shared" si="1"/>
        <v>107298</v>
      </c>
      <c r="M29" s="403">
        <f t="shared" si="13"/>
        <v>0.009120912142217477</v>
      </c>
      <c r="N29" s="402">
        <v>102671</v>
      </c>
      <c r="O29" s="400">
        <v>1654</v>
      </c>
      <c r="P29" s="400">
        <f t="shared" si="2"/>
        <v>104325</v>
      </c>
      <c r="Q29" s="404">
        <f t="shared" si="14"/>
        <v>0.02849748382458661</v>
      </c>
    </row>
    <row r="30" spans="1:17" s="107" customFormat="1" ht="18" customHeight="1">
      <c r="A30" s="398" t="s">
        <v>246</v>
      </c>
      <c r="B30" s="399">
        <v>19047</v>
      </c>
      <c r="C30" s="400">
        <v>127</v>
      </c>
      <c r="D30" s="400">
        <f t="shared" si="3"/>
        <v>19174</v>
      </c>
      <c r="E30" s="401">
        <f t="shared" si="11"/>
        <v>0.009365917517010956</v>
      </c>
      <c r="F30" s="402">
        <v>23989</v>
      </c>
      <c r="G30" s="400">
        <v>505</v>
      </c>
      <c r="H30" s="400">
        <f>G30+F30</f>
        <v>24494</v>
      </c>
      <c r="I30" s="403">
        <f t="shared" si="12"/>
        <v>-0.21719604801175796</v>
      </c>
      <c r="J30" s="402">
        <v>110460</v>
      </c>
      <c r="K30" s="400">
        <v>553</v>
      </c>
      <c r="L30" s="400">
        <f>K30+J30</f>
        <v>111013</v>
      </c>
      <c r="M30" s="403">
        <f t="shared" si="13"/>
        <v>0.009436707297843286</v>
      </c>
      <c r="N30" s="402">
        <v>120262</v>
      </c>
      <c r="O30" s="400">
        <v>1641</v>
      </c>
      <c r="P30" s="400">
        <f>O30+N30</f>
        <v>121903</v>
      </c>
      <c r="Q30" s="404">
        <f t="shared" si="14"/>
        <v>-0.08933332239567526</v>
      </c>
    </row>
    <row r="31" spans="1:17" s="107" customFormat="1" ht="18" customHeight="1">
      <c r="A31" s="398" t="s">
        <v>247</v>
      </c>
      <c r="B31" s="399">
        <v>17213</v>
      </c>
      <c r="C31" s="400">
        <v>24</v>
      </c>
      <c r="D31" s="400">
        <f t="shared" si="3"/>
        <v>17237</v>
      </c>
      <c r="E31" s="401">
        <f t="shared" si="11"/>
        <v>0.008419751759711998</v>
      </c>
      <c r="F31" s="402">
        <v>18338</v>
      </c>
      <c r="G31" s="400">
        <v>13</v>
      </c>
      <c r="H31" s="400">
        <f>G31+F31</f>
        <v>18351</v>
      </c>
      <c r="I31" s="403">
        <f t="shared" si="12"/>
        <v>-0.060705138684540305</v>
      </c>
      <c r="J31" s="402">
        <v>95001</v>
      </c>
      <c r="K31" s="400">
        <v>517</v>
      </c>
      <c r="L31" s="400">
        <f>K31+J31</f>
        <v>95518</v>
      </c>
      <c r="M31" s="403">
        <f t="shared" si="13"/>
        <v>0.00811954823016579</v>
      </c>
      <c r="N31" s="402">
        <v>98518</v>
      </c>
      <c r="O31" s="400">
        <v>249</v>
      </c>
      <c r="P31" s="400">
        <f>O31+N31</f>
        <v>98767</v>
      </c>
      <c r="Q31" s="404">
        <f t="shared" si="14"/>
        <v>-0.032895602782305855</v>
      </c>
    </row>
    <row r="32" spans="1:17" s="107" customFormat="1" ht="18" customHeight="1">
      <c r="A32" s="398" t="s">
        <v>248</v>
      </c>
      <c r="B32" s="399">
        <v>14750</v>
      </c>
      <c r="C32" s="400">
        <v>2280</v>
      </c>
      <c r="D32" s="400">
        <f t="shared" si="3"/>
        <v>17030</v>
      </c>
      <c r="E32" s="401">
        <f t="shared" si="11"/>
        <v>0.00831863853732641</v>
      </c>
      <c r="F32" s="402">
        <v>11601</v>
      </c>
      <c r="G32" s="400">
        <v>2176</v>
      </c>
      <c r="H32" s="400">
        <f>G32+F32</f>
        <v>13777</v>
      </c>
      <c r="I32" s="403">
        <f t="shared" si="12"/>
        <v>0.23611816796109464</v>
      </c>
      <c r="J32" s="402">
        <v>92403</v>
      </c>
      <c r="K32" s="400">
        <v>10563</v>
      </c>
      <c r="L32" s="400">
        <f>K32+J32</f>
        <v>102966</v>
      </c>
      <c r="M32" s="403">
        <f t="shared" si="13"/>
        <v>0.00875266863907589</v>
      </c>
      <c r="N32" s="402">
        <v>66103</v>
      </c>
      <c r="O32" s="400">
        <v>13160</v>
      </c>
      <c r="P32" s="400">
        <f>O32+N32</f>
        <v>79263</v>
      </c>
      <c r="Q32" s="404">
        <f t="shared" si="14"/>
        <v>0.2990424283713713</v>
      </c>
    </row>
    <row r="33" spans="1:17" s="107" customFormat="1" ht="18" customHeight="1">
      <c r="A33" s="398" t="s">
        <v>249</v>
      </c>
      <c r="B33" s="399">
        <v>15926</v>
      </c>
      <c r="C33" s="400">
        <v>208</v>
      </c>
      <c r="D33" s="400">
        <f t="shared" si="3"/>
        <v>16134</v>
      </c>
      <c r="E33" s="401">
        <f t="shared" si="11"/>
        <v>0.007880969709995555</v>
      </c>
      <c r="F33" s="402">
        <v>16023</v>
      </c>
      <c r="G33" s="400"/>
      <c r="H33" s="400">
        <f>G33+F33</f>
        <v>16023</v>
      </c>
      <c r="I33" s="403">
        <f t="shared" si="12"/>
        <v>0.006927541658865444</v>
      </c>
      <c r="J33" s="402">
        <v>96026</v>
      </c>
      <c r="K33" s="400">
        <v>1649</v>
      </c>
      <c r="L33" s="400">
        <f>K33+J33</f>
        <v>97675</v>
      </c>
      <c r="M33" s="403">
        <f t="shared" si="13"/>
        <v>0.008302904932907343</v>
      </c>
      <c r="N33" s="402">
        <v>98297</v>
      </c>
      <c r="O33" s="400">
        <v>840</v>
      </c>
      <c r="P33" s="400">
        <f>O33+N33</f>
        <v>99137</v>
      </c>
      <c r="Q33" s="404">
        <f t="shared" si="14"/>
        <v>-0.014747268930873414</v>
      </c>
    </row>
    <row r="34" spans="1:17" s="107" customFormat="1" ht="18" customHeight="1">
      <c r="A34" s="398" t="s">
        <v>250</v>
      </c>
      <c r="B34" s="399">
        <v>15416</v>
      </c>
      <c r="C34" s="400">
        <v>17</v>
      </c>
      <c r="D34" s="400">
        <f t="shared" si="3"/>
        <v>15433</v>
      </c>
      <c r="E34" s="401">
        <f t="shared" si="11"/>
        <v>0.007538552468969964</v>
      </c>
      <c r="F34" s="402">
        <v>15821</v>
      </c>
      <c r="G34" s="400">
        <v>14</v>
      </c>
      <c r="H34" s="400">
        <f>G34+F34</f>
        <v>15835</v>
      </c>
      <c r="I34" s="403">
        <f t="shared" si="12"/>
        <v>-0.025386801389327474</v>
      </c>
      <c r="J34" s="402">
        <v>91412</v>
      </c>
      <c r="K34" s="400">
        <v>76</v>
      </c>
      <c r="L34" s="400">
        <f>K34+J34</f>
        <v>91488</v>
      </c>
      <c r="M34" s="403">
        <f t="shared" si="13"/>
        <v>0.007776976365516529</v>
      </c>
      <c r="N34" s="402">
        <v>90629</v>
      </c>
      <c r="O34" s="400">
        <v>669</v>
      </c>
      <c r="P34" s="400">
        <f>O34+N34</f>
        <v>91298</v>
      </c>
      <c r="Q34" s="404">
        <f t="shared" si="14"/>
        <v>0.0020810970667484163</v>
      </c>
    </row>
    <row r="35" spans="1:17" s="107" customFormat="1" ht="18" customHeight="1">
      <c r="A35" s="398" t="s">
        <v>251</v>
      </c>
      <c r="B35" s="399">
        <v>15000</v>
      </c>
      <c r="C35" s="400">
        <v>54</v>
      </c>
      <c r="D35" s="400">
        <f t="shared" si="3"/>
        <v>15054</v>
      </c>
      <c r="E35" s="401">
        <f t="shared" si="11"/>
        <v>0.007353422462766399</v>
      </c>
      <c r="F35" s="402">
        <v>11676</v>
      </c>
      <c r="G35" s="400">
        <v>20</v>
      </c>
      <c r="H35" s="400">
        <f t="shared" si="0"/>
        <v>11696</v>
      </c>
      <c r="I35" s="403">
        <f t="shared" si="12"/>
        <v>0.28710670314637476</v>
      </c>
      <c r="J35" s="402">
        <v>84560</v>
      </c>
      <c r="K35" s="400">
        <v>228</v>
      </c>
      <c r="L35" s="400">
        <f t="shared" si="1"/>
        <v>84788</v>
      </c>
      <c r="M35" s="403">
        <f t="shared" si="13"/>
        <v>0.007207440014858948</v>
      </c>
      <c r="N35" s="402">
        <v>66590</v>
      </c>
      <c r="O35" s="400">
        <v>100</v>
      </c>
      <c r="P35" s="400">
        <f t="shared" si="2"/>
        <v>66690</v>
      </c>
      <c r="Q35" s="404">
        <f t="shared" si="14"/>
        <v>0.27137501874343983</v>
      </c>
    </row>
    <row r="36" spans="1:17" s="107" customFormat="1" ht="18" customHeight="1">
      <c r="A36" s="398" t="s">
        <v>252</v>
      </c>
      <c r="B36" s="399">
        <v>14537</v>
      </c>
      <c r="C36" s="400">
        <v>0</v>
      </c>
      <c r="D36" s="400">
        <f t="shared" si="3"/>
        <v>14537</v>
      </c>
      <c r="E36" s="401">
        <f t="shared" si="11"/>
        <v>0.007100883641639109</v>
      </c>
      <c r="F36" s="402">
        <v>9701</v>
      </c>
      <c r="G36" s="400"/>
      <c r="H36" s="400">
        <f t="shared" si="0"/>
        <v>9701</v>
      </c>
      <c r="I36" s="403">
        <f t="shared" si="12"/>
        <v>0.4985053087310587</v>
      </c>
      <c r="J36" s="402">
        <v>89015</v>
      </c>
      <c r="K36" s="400">
        <v>1109</v>
      </c>
      <c r="L36" s="400">
        <f t="shared" si="1"/>
        <v>90124</v>
      </c>
      <c r="M36" s="403">
        <f t="shared" si="13"/>
        <v>0.0076610289651737025</v>
      </c>
      <c r="N36" s="402">
        <v>61227</v>
      </c>
      <c r="O36" s="400">
        <v>9</v>
      </c>
      <c r="P36" s="400">
        <f t="shared" si="2"/>
        <v>61236</v>
      </c>
      <c r="Q36" s="404">
        <f t="shared" si="14"/>
        <v>0.4717486445881507</v>
      </c>
    </row>
    <row r="37" spans="1:17" s="107" customFormat="1" ht="18" customHeight="1">
      <c r="A37" s="398" t="s">
        <v>253</v>
      </c>
      <c r="B37" s="399">
        <v>12348</v>
      </c>
      <c r="C37" s="400">
        <v>42</v>
      </c>
      <c r="D37" s="400">
        <f t="shared" si="3"/>
        <v>12390</v>
      </c>
      <c r="E37" s="401">
        <f t="shared" si="11"/>
        <v>0.006052139252934481</v>
      </c>
      <c r="F37" s="402">
        <v>16273</v>
      </c>
      <c r="G37" s="400"/>
      <c r="H37" s="400">
        <f t="shared" si="0"/>
        <v>16273</v>
      </c>
      <c r="I37" s="403">
        <f t="shared" si="12"/>
        <v>-0.23861611257911874</v>
      </c>
      <c r="J37" s="402">
        <v>71079</v>
      </c>
      <c r="K37" s="400">
        <v>73</v>
      </c>
      <c r="L37" s="400">
        <f t="shared" si="1"/>
        <v>71152</v>
      </c>
      <c r="M37" s="403">
        <f t="shared" si="13"/>
        <v>0.006048306033132565</v>
      </c>
      <c r="N37" s="402">
        <v>89241</v>
      </c>
      <c r="O37" s="400"/>
      <c r="P37" s="400">
        <f t="shared" si="2"/>
        <v>89241</v>
      </c>
      <c r="Q37" s="404">
        <f t="shared" si="14"/>
        <v>-0.20269831131430616</v>
      </c>
    </row>
    <row r="38" spans="1:17" s="107" customFormat="1" ht="18" customHeight="1">
      <c r="A38" s="398" t="s">
        <v>254</v>
      </c>
      <c r="B38" s="399">
        <v>11704</v>
      </c>
      <c r="C38" s="400">
        <v>46</v>
      </c>
      <c r="D38" s="400">
        <f t="shared" si="3"/>
        <v>11750</v>
      </c>
      <c r="E38" s="401">
        <f t="shared" si="11"/>
        <v>0.00573951866198387</v>
      </c>
      <c r="F38" s="402">
        <v>10542</v>
      </c>
      <c r="G38" s="400"/>
      <c r="H38" s="400">
        <f t="shared" si="0"/>
        <v>10542</v>
      </c>
      <c r="I38" s="403">
        <f t="shared" si="12"/>
        <v>0.1145892619996205</v>
      </c>
      <c r="J38" s="402">
        <v>57708</v>
      </c>
      <c r="K38" s="400">
        <v>330</v>
      </c>
      <c r="L38" s="400">
        <f t="shared" si="1"/>
        <v>58038</v>
      </c>
      <c r="M38" s="403">
        <f t="shared" si="13"/>
        <v>0.00493354488350219</v>
      </c>
      <c r="N38" s="402">
        <v>57327</v>
      </c>
      <c r="O38" s="400">
        <v>239</v>
      </c>
      <c r="P38" s="400">
        <f t="shared" si="2"/>
        <v>57566</v>
      </c>
      <c r="Q38" s="404">
        <f t="shared" si="14"/>
        <v>0.008199284299760246</v>
      </c>
    </row>
    <row r="39" spans="1:17" s="107" customFormat="1" ht="18" customHeight="1">
      <c r="A39" s="398" t="s">
        <v>255</v>
      </c>
      <c r="B39" s="399">
        <v>11113</v>
      </c>
      <c r="C39" s="400">
        <v>224</v>
      </c>
      <c r="D39" s="400">
        <f t="shared" si="3"/>
        <v>11337</v>
      </c>
      <c r="E39" s="401">
        <f aca="true" t="shared" si="15" ref="E39:E59">D39/$D$8</f>
        <v>0.005537780686886055</v>
      </c>
      <c r="F39" s="402">
        <v>10092</v>
      </c>
      <c r="G39" s="400">
        <v>6</v>
      </c>
      <c r="H39" s="400">
        <f t="shared" si="0"/>
        <v>10098</v>
      </c>
      <c r="I39" s="403">
        <f aca="true" t="shared" si="16" ref="I39:I59">(D39/H39-1)</f>
        <v>0.12269756387403441</v>
      </c>
      <c r="J39" s="402">
        <v>60866</v>
      </c>
      <c r="K39" s="400">
        <v>342</v>
      </c>
      <c r="L39" s="400">
        <f t="shared" si="1"/>
        <v>61208</v>
      </c>
      <c r="M39" s="403">
        <f aca="true" t="shared" si="17" ref="M39:M59">(L39/$L$8)</f>
        <v>0.005203012082246149</v>
      </c>
      <c r="N39" s="402">
        <v>56316</v>
      </c>
      <c r="O39" s="400">
        <v>20</v>
      </c>
      <c r="P39" s="400">
        <f t="shared" si="2"/>
        <v>56336</v>
      </c>
      <c r="Q39" s="404">
        <f aca="true" t="shared" si="18" ref="Q39:Q59">(L39/P39-1)</f>
        <v>0.08648111332007957</v>
      </c>
    </row>
    <row r="40" spans="1:17" s="107" customFormat="1" ht="18" customHeight="1">
      <c r="A40" s="398" t="s">
        <v>256</v>
      </c>
      <c r="B40" s="399">
        <v>10156</v>
      </c>
      <c r="C40" s="400">
        <v>49</v>
      </c>
      <c r="D40" s="400">
        <f t="shared" si="3"/>
        <v>10205</v>
      </c>
      <c r="E40" s="401">
        <f t="shared" si="15"/>
        <v>0.004984833016642162</v>
      </c>
      <c r="F40" s="402">
        <v>11358</v>
      </c>
      <c r="G40" s="400">
        <v>50</v>
      </c>
      <c r="H40" s="400">
        <f t="shared" si="0"/>
        <v>11408</v>
      </c>
      <c r="I40" s="403">
        <f t="shared" si="16"/>
        <v>-0.10545231416549794</v>
      </c>
      <c r="J40" s="402">
        <v>55471</v>
      </c>
      <c r="K40" s="400">
        <v>192</v>
      </c>
      <c r="L40" s="400">
        <f t="shared" si="1"/>
        <v>55663</v>
      </c>
      <c r="M40" s="403">
        <f t="shared" si="17"/>
        <v>0.0047316569980078976</v>
      </c>
      <c r="N40" s="402">
        <v>67897</v>
      </c>
      <c r="O40" s="400">
        <v>195</v>
      </c>
      <c r="P40" s="400">
        <f t="shared" si="2"/>
        <v>68092</v>
      </c>
      <c r="Q40" s="404">
        <f t="shared" si="18"/>
        <v>-0.18253245608882096</v>
      </c>
    </row>
    <row r="41" spans="1:17" s="107" customFormat="1" ht="18" customHeight="1">
      <c r="A41" s="398" t="s">
        <v>257</v>
      </c>
      <c r="B41" s="399">
        <v>9790</v>
      </c>
      <c r="C41" s="400">
        <v>24</v>
      </c>
      <c r="D41" s="400">
        <f t="shared" si="3"/>
        <v>9814</v>
      </c>
      <c r="E41" s="401">
        <f t="shared" si="15"/>
        <v>0.004793841374358273</v>
      </c>
      <c r="F41" s="402">
        <v>10325</v>
      </c>
      <c r="G41" s="400">
        <v>51</v>
      </c>
      <c r="H41" s="400">
        <f t="shared" si="0"/>
        <v>10376</v>
      </c>
      <c r="I41" s="403">
        <f t="shared" si="16"/>
        <v>-0.05416345412490364</v>
      </c>
      <c r="J41" s="402">
        <v>56201</v>
      </c>
      <c r="K41" s="400">
        <v>189</v>
      </c>
      <c r="L41" s="400">
        <f t="shared" si="1"/>
        <v>56390</v>
      </c>
      <c r="M41" s="403">
        <f t="shared" si="17"/>
        <v>0.004793455942325519</v>
      </c>
      <c r="N41" s="402">
        <v>54699</v>
      </c>
      <c r="O41" s="400">
        <v>326</v>
      </c>
      <c r="P41" s="400">
        <f t="shared" si="2"/>
        <v>55025</v>
      </c>
      <c r="Q41" s="404">
        <f t="shared" si="18"/>
        <v>0.024806905951840097</v>
      </c>
    </row>
    <row r="42" spans="1:17" s="107" customFormat="1" ht="18" customHeight="1">
      <c r="A42" s="398" t="s">
        <v>258</v>
      </c>
      <c r="B42" s="399">
        <v>5185</v>
      </c>
      <c r="C42" s="400">
        <v>4123</v>
      </c>
      <c r="D42" s="400">
        <f t="shared" si="3"/>
        <v>9308</v>
      </c>
      <c r="E42" s="401">
        <f t="shared" si="15"/>
        <v>0.0045466757196379465</v>
      </c>
      <c r="F42" s="402">
        <v>3453</v>
      </c>
      <c r="G42" s="400">
        <v>3502</v>
      </c>
      <c r="H42" s="400">
        <f t="shared" si="0"/>
        <v>6955</v>
      </c>
      <c r="I42" s="403">
        <f t="shared" si="16"/>
        <v>0.33831775700934585</v>
      </c>
      <c r="J42" s="402">
        <v>26775</v>
      </c>
      <c r="K42" s="400">
        <v>21726</v>
      </c>
      <c r="L42" s="400">
        <f t="shared" si="1"/>
        <v>48501</v>
      </c>
      <c r="M42" s="403">
        <f t="shared" si="17"/>
        <v>0.004122848140782585</v>
      </c>
      <c r="N42" s="402">
        <v>18166</v>
      </c>
      <c r="O42" s="400">
        <v>16980</v>
      </c>
      <c r="P42" s="400">
        <f t="shared" si="2"/>
        <v>35146</v>
      </c>
      <c r="Q42" s="404">
        <f t="shared" si="18"/>
        <v>0.37998634268480047</v>
      </c>
    </row>
    <row r="43" spans="1:17" s="107" customFormat="1" ht="18" customHeight="1">
      <c r="A43" s="398" t="s">
        <v>259</v>
      </c>
      <c r="B43" s="399">
        <v>8569</v>
      </c>
      <c r="C43" s="400">
        <v>67</v>
      </c>
      <c r="D43" s="400">
        <f t="shared" si="3"/>
        <v>8636</v>
      </c>
      <c r="E43" s="401">
        <f t="shared" si="15"/>
        <v>0.004218424099139805</v>
      </c>
      <c r="F43" s="402">
        <v>7982</v>
      </c>
      <c r="G43" s="400">
        <v>2</v>
      </c>
      <c r="H43" s="400">
        <f t="shared" si="0"/>
        <v>7984</v>
      </c>
      <c r="I43" s="403">
        <f t="shared" si="16"/>
        <v>0.08166332665330667</v>
      </c>
      <c r="J43" s="402">
        <v>46485</v>
      </c>
      <c r="K43" s="400">
        <v>120</v>
      </c>
      <c r="L43" s="400">
        <f t="shared" si="1"/>
        <v>46605</v>
      </c>
      <c r="M43" s="403">
        <f t="shared" si="17"/>
        <v>0.003961677854089038</v>
      </c>
      <c r="N43" s="402">
        <v>43946</v>
      </c>
      <c r="O43" s="400">
        <v>13</v>
      </c>
      <c r="P43" s="400">
        <f t="shared" si="2"/>
        <v>43959</v>
      </c>
      <c r="Q43" s="404">
        <f t="shared" si="18"/>
        <v>0.060192452057599155</v>
      </c>
    </row>
    <row r="44" spans="1:17" s="107" customFormat="1" ht="18" customHeight="1">
      <c r="A44" s="398" t="s">
        <v>260</v>
      </c>
      <c r="B44" s="399">
        <v>8039</v>
      </c>
      <c r="C44" s="400">
        <v>6</v>
      </c>
      <c r="D44" s="400">
        <f t="shared" si="3"/>
        <v>8045</v>
      </c>
      <c r="E44" s="401">
        <f t="shared" si="15"/>
        <v>0.00392973852218385</v>
      </c>
      <c r="F44" s="402">
        <v>7477</v>
      </c>
      <c r="G44" s="400"/>
      <c r="H44" s="400">
        <f t="shared" si="0"/>
        <v>7477</v>
      </c>
      <c r="I44" s="403">
        <f t="shared" si="16"/>
        <v>0.07596629664303856</v>
      </c>
      <c r="J44" s="402">
        <v>40514</v>
      </c>
      <c r="K44" s="400">
        <v>231</v>
      </c>
      <c r="L44" s="400">
        <f t="shared" si="1"/>
        <v>40745</v>
      </c>
      <c r="M44" s="403">
        <f t="shared" si="17"/>
        <v>0.0034635460608273324</v>
      </c>
      <c r="N44" s="402">
        <v>39410</v>
      </c>
      <c r="O44" s="400">
        <v>20</v>
      </c>
      <c r="P44" s="400">
        <f t="shared" si="2"/>
        <v>39430</v>
      </c>
      <c r="Q44" s="404">
        <f t="shared" si="18"/>
        <v>0.033350240933299524</v>
      </c>
    </row>
    <row r="45" spans="1:17" s="107" customFormat="1" ht="18" customHeight="1">
      <c r="A45" s="398" t="s">
        <v>261</v>
      </c>
      <c r="B45" s="399">
        <v>7568</v>
      </c>
      <c r="C45" s="400">
        <v>0</v>
      </c>
      <c r="D45" s="400">
        <f t="shared" si="3"/>
        <v>7568</v>
      </c>
      <c r="E45" s="401">
        <f t="shared" si="15"/>
        <v>0.003696738487990973</v>
      </c>
      <c r="F45" s="402">
        <v>9855</v>
      </c>
      <c r="G45" s="400">
        <v>7</v>
      </c>
      <c r="H45" s="400">
        <f t="shared" si="0"/>
        <v>9862</v>
      </c>
      <c r="I45" s="403">
        <f t="shared" si="16"/>
        <v>-0.23261001825187588</v>
      </c>
      <c r="J45" s="402">
        <v>45814</v>
      </c>
      <c r="K45" s="400">
        <v>68</v>
      </c>
      <c r="L45" s="400">
        <f t="shared" si="1"/>
        <v>45882</v>
      </c>
      <c r="M45" s="403">
        <f t="shared" si="17"/>
        <v>0.0039002189314733013</v>
      </c>
      <c r="N45" s="402">
        <v>53750</v>
      </c>
      <c r="O45" s="400">
        <v>68</v>
      </c>
      <c r="P45" s="400">
        <f t="shared" si="2"/>
        <v>53818</v>
      </c>
      <c r="Q45" s="404">
        <f t="shared" si="18"/>
        <v>-0.14745995763499198</v>
      </c>
    </row>
    <row r="46" spans="1:17" s="107" customFormat="1" ht="18" customHeight="1">
      <c r="A46" s="398" t="s">
        <v>262</v>
      </c>
      <c r="B46" s="399">
        <v>2580</v>
      </c>
      <c r="C46" s="400">
        <v>4733</v>
      </c>
      <c r="D46" s="400">
        <f t="shared" si="3"/>
        <v>7313</v>
      </c>
      <c r="E46" s="401">
        <f t="shared" si="15"/>
        <v>0.003572178721284089</v>
      </c>
      <c r="F46" s="402">
        <v>2355</v>
      </c>
      <c r="G46" s="400">
        <v>2475</v>
      </c>
      <c r="H46" s="400">
        <f t="shared" si="0"/>
        <v>4830</v>
      </c>
      <c r="I46" s="403">
        <f t="shared" si="16"/>
        <v>0.5140786749482402</v>
      </c>
      <c r="J46" s="402">
        <v>15306</v>
      </c>
      <c r="K46" s="400">
        <v>16811</v>
      </c>
      <c r="L46" s="400">
        <f t="shared" si="1"/>
        <v>32117</v>
      </c>
      <c r="M46" s="403">
        <f t="shared" si="17"/>
        <v>0.0027301192498611223</v>
      </c>
      <c r="N46" s="402">
        <v>13313</v>
      </c>
      <c r="O46" s="400">
        <v>16379</v>
      </c>
      <c r="P46" s="400">
        <f t="shared" si="2"/>
        <v>29692</v>
      </c>
      <c r="Q46" s="404">
        <f t="shared" si="18"/>
        <v>0.08167183079617413</v>
      </c>
    </row>
    <row r="47" spans="1:17" s="107" customFormat="1" ht="18" customHeight="1">
      <c r="A47" s="398" t="s">
        <v>263</v>
      </c>
      <c r="B47" s="399">
        <v>6521</v>
      </c>
      <c r="C47" s="400">
        <v>35</v>
      </c>
      <c r="D47" s="400">
        <f t="shared" si="3"/>
        <v>6556</v>
      </c>
      <c r="E47" s="401">
        <f t="shared" si="15"/>
        <v>0.0032024071785503195</v>
      </c>
      <c r="F47" s="402">
        <v>7484</v>
      </c>
      <c r="G47" s="400">
        <v>9</v>
      </c>
      <c r="H47" s="400">
        <f t="shared" si="0"/>
        <v>7493</v>
      </c>
      <c r="I47" s="403">
        <f t="shared" si="16"/>
        <v>-0.12505004671026287</v>
      </c>
      <c r="J47" s="402">
        <v>41623</v>
      </c>
      <c r="K47" s="400">
        <v>77</v>
      </c>
      <c r="L47" s="400">
        <f t="shared" si="1"/>
        <v>41700</v>
      </c>
      <c r="M47" s="403">
        <f t="shared" si="17"/>
        <v>0.0035447262421524055</v>
      </c>
      <c r="N47" s="402">
        <v>41940</v>
      </c>
      <c r="O47" s="400">
        <v>89</v>
      </c>
      <c r="P47" s="400">
        <f t="shared" si="2"/>
        <v>42029</v>
      </c>
      <c r="Q47" s="404">
        <f t="shared" si="18"/>
        <v>-0.007827928335197076</v>
      </c>
    </row>
    <row r="48" spans="1:17" s="107" customFormat="1" ht="18" customHeight="1">
      <c r="A48" s="398" t="s">
        <v>264</v>
      </c>
      <c r="B48" s="399">
        <v>6240</v>
      </c>
      <c r="C48" s="400">
        <v>310</v>
      </c>
      <c r="D48" s="400">
        <f t="shared" si="3"/>
        <v>6550</v>
      </c>
      <c r="E48" s="401">
        <f t="shared" si="15"/>
        <v>0.003199476360510158</v>
      </c>
      <c r="F48" s="402">
        <v>6341</v>
      </c>
      <c r="G48" s="400">
        <v>293</v>
      </c>
      <c r="H48" s="400">
        <f t="shared" si="0"/>
        <v>6634</v>
      </c>
      <c r="I48" s="403">
        <f t="shared" si="16"/>
        <v>-0.012662044015676832</v>
      </c>
      <c r="J48" s="402">
        <v>33796</v>
      </c>
      <c r="K48" s="400">
        <v>1840</v>
      </c>
      <c r="L48" s="400">
        <f t="shared" si="1"/>
        <v>35636</v>
      </c>
      <c r="M48" s="403">
        <f t="shared" si="17"/>
        <v>0.0030292533420945593</v>
      </c>
      <c r="N48" s="402">
        <v>36021</v>
      </c>
      <c r="O48" s="400">
        <v>1614</v>
      </c>
      <c r="P48" s="400">
        <f t="shared" si="2"/>
        <v>37635</v>
      </c>
      <c r="Q48" s="404">
        <f t="shared" si="18"/>
        <v>-0.053115451042912154</v>
      </c>
    </row>
    <row r="49" spans="1:17" s="107" customFormat="1" ht="18" customHeight="1">
      <c r="A49" s="398" t="s">
        <v>265</v>
      </c>
      <c r="B49" s="399">
        <v>5947</v>
      </c>
      <c r="C49" s="400">
        <v>56</v>
      </c>
      <c r="D49" s="400">
        <f t="shared" si="3"/>
        <v>6003</v>
      </c>
      <c r="E49" s="401">
        <f t="shared" si="15"/>
        <v>0.0029322834491820574</v>
      </c>
      <c r="F49" s="402">
        <v>5653</v>
      </c>
      <c r="G49" s="400"/>
      <c r="H49" s="400">
        <f t="shared" si="0"/>
        <v>5653</v>
      </c>
      <c r="I49" s="403">
        <f t="shared" si="16"/>
        <v>0.0619140279497612</v>
      </c>
      <c r="J49" s="402">
        <v>33721</v>
      </c>
      <c r="K49" s="400">
        <v>280</v>
      </c>
      <c r="L49" s="400">
        <f t="shared" si="1"/>
        <v>34001</v>
      </c>
      <c r="M49" s="403">
        <f t="shared" si="17"/>
        <v>0.0028902694714490152</v>
      </c>
      <c r="N49" s="402">
        <v>31702</v>
      </c>
      <c r="O49" s="400">
        <v>90</v>
      </c>
      <c r="P49" s="400">
        <f t="shared" si="2"/>
        <v>31792</v>
      </c>
      <c r="Q49" s="404">
        <f t="shared" si="18"/>
        <v>0.06948288877705089</v>
      </c>
    </row>
    <row r="50" spans="1:17" s="107" customFormat="1" ht="18" customHeight="1">
      <c r="A50" s="398" t="s">
        <v>266</v>
      </c>
      <c r="B50" s="399">
        <v>5872</v>
      </c>
      <c r="C50" s="400">
        <v>2</v>
      </c>
      <c r="D50" s="400">
        <f t="shared" si="3"/>
        <v>5874</v>
      </c>
      <c r="E50" s="401">
        <f t="shared" si="15"/>
        <v>0.002869270861318575</v>
      </c>
      <c r="F50" s="402">
        <v>7015</v>
      </c>
      <c r="G50" s="400">
        <v>433</v>
      </c>
      <c r="H50" s="400">
        <f t="shared" si="0"/>
        <v>7448</v>
      </c>
      <c r="I50" s="403">
        <f t="shared" si="16"/>
        <v>-0.21133190118152523</v>
      </c>
      <c r="J50" s="402">
        <v>35097</v>
      </c>
      <c r="K50" s="400">
        <v>31</v>
      </c>
      <c r="L50" s="400">
        <f t="shared" si="1"/>
        <v>35128</v>
      </c>
      <c r="M50" s="403">
        <f t="shared" si="17"/>
        <v>0.0029860705859551485</v>
      </c>
      <c r="N50" s="402">
        <v>36627</v>
      </c>
      <c r="O50" s="400">
        <v>922</v>
      </c>
      <c r="P50" s="400">
        <f t="shared" si="2"/>
        <v>37549</v>
      </c>
      <c r="Q50" s="404">
        <f t="shared" si="18"/>
        <v>-0.06447575168446562</v>
      </c>
    </row>
    <row r="51" spans="1:17" s="107" customFormat="1" ht="18" customHeight="1">
      <c r="A51" s="398" t="s">
        <v>267</v>
      </c>
      <c r="B51" s="399">
        <v>4663</v>
      </c>
      <c r="C51" s="400">
        <v>2</v>
      </c>
      <c r="D51" s="400">
        <f t="shared" si="3"/>
        <v>4665</v>
      </c>
      <c r="E51" s="401">
        <f t="shared" si="15"/>
        <v>0.002278711026225937</v>
      </c>
      <c r="F51" s="402">
        <v>9222</v>
      </c>
      <c r="G51" s="400">
        <v>4</v>
      </c>
      <c r="H51" s="400">
        <f t="shared" si="0"/>
        <v>9226</v>
      </c>
      <c r="I51" s="403">
        <f t="shared" si="16"/>
        <v>-0.4943637546065467</v>
      </c>
      <c r="J51" s="402">
        <v>34200</v>
      </c>
      <c r="K51" s="400">
        <v>51</v>
      </c>
      <c r="L51" s="400">
        <f t="shared" si="1"/>
        <v>34251</v>
      </c>
      <c r="M51" s="403">
        <f t="shared" si="17"/>
        <v>0.0029115208278168354</v>
      </c>
      <c r="N51" s="402">
        <v>37523</v>
      </c>
      <c r="O51" s="400">
        <v>29</v>
      </c>
      <c r="P51" s="400">
        <f t="shared" si="2"/>
        <v>37552</v>
      </c>
      <c r="Q51" s="404">
        <f t="shared" si="18"/>
        <v>-0.08790477204942482</v>
      </c>
    </row>
    <row r="52" spans="1:17" s="107" customFormat="1" ht="18" customHeight="1">
      <c r="A52" s="398" t="s">
        <v>268</v>
      </c>
      <c r="B52" s="399">
        <v>4469</v>
      </c>
      <c r="C52" s="400">
        <v>0</v>
      </c>
      <c r="D52" s="400">
        <f t="shared" si="3"/>
        <v>4469</v>
      </c>
      <c r="E52" s="401">
        <f t="shared" si="15"/>
        <v>0.0021829709702473124</v>
      </c>
      <c r="F52" s="402">
        <v>8538</v>
      </c>
      <c r="G52" s="400"/>
      <c r="H52" s="400">
        <f t="shared" si="0"/>
        <v>8538</v>
      </c>
      <c r="I52" s="403">
        <f t="shared" si="16"/>
        <v>-0.4765753103771375</v>
      </c>
      <c r="J52" s="402">
        <v>38932</v>
      </c>
      <c r="K52" s="400">
        <v>208</v>
      </c>
      <c r="L52" s="400">
        <f t="shared" si="1"/>
        <v>39140</v>
      </c>
      <c r="M52" s="403">
        <f t="shared" si="17"/>
        <v>0.003327112352945927</v>
      </c>
      <c r="N52" s="402">
        <v>43545</v>
      </c>
      <c r="O52" s="400">
        <v>240</v>
      </c>
      <c r="P52" s="400">
        <f t="shared" si="2"/>
        <v>43785</v>
      </c>
      <c r="Q52" s="404">
        <f t="shared" si="18"/>
        <v>-0.10608655932396938</v>
      </c>
    </row>
    <row r="53" spans="1:17" s="107" customFormat="1" ht="18" customHeight="1">
      <c r="A53" s="398" t="s">
        <v>269</v>
      </c>
      <c r="B53" s="399">
        <v>4362</v>
      </c>
      <c r="C53" s="400">
        <v>61</v>
      </c>
      <c r="D53" s="400">
        <f t="shared" si="3"/>
        <v>4423</v>
      </c>
      <c r="E53" s="401">
        <f t="shared" si="15"/>
        <v>0.002160501365272737</v>
      </c>
      <c r="F53" s="402">
        <v>5698</v>
      </c>
      <c r="G53" s="400">
        <v>15</v>
      </c>
      <c r="H53" s="400">
        <f t="shared" si="0"/>
        <v>5713</v>
      </c>
      <c r="I53" s="403">
        <f t="shared" si="16"/>
        <v>-0.22580080518116574</v>
      </c>
      <c r="J53" s="402">
        <v>27292</v>
      </c>
      <c r="K53" s="400">
        <v>571</v>
      </c>
      <c r="L53" s="400">
        <f t="shared" si="1"/>
        <v>27863</v>
      </c>
      <c r="M53" s="403">
        <f t="shared" si="17"/>
        <v>0.002368506169906294</v>
      </c>
      <c r="N53" s="402">
        <v>33446</v>
      </c>
      <c r="O53" s="400">
        <v>44</v>
      </c>
      <c r="P53" s="400">
        <f t="shared" si="2"/>
        <v>33490</v>
      </c>
      <c r="Q53" s="404">
        <f t="shared" si="18"/>
        <v>-0.1680203045685279</v>
      </c>
    </row>
    <row r="54" spans="1:17" s="107" customFormat="1" ht="18" customHeight="1">
      <c r="A54" s="398" t="s">
        <v>270</v>
      </c>
      <c r="B54" s="399">
        <v>3481</v>
      </c>
      <c r="C54" s="400">
        <v>302</v>
      </c>
      <c r="D54" s="400">
        <f t="shared" si="3"/>
        <v>3783</v>
      </c>
      <c r="E54" s="401">
        <f t="shared" si="15"/>
        <v>0.0018478807743221263</v>
      </c>
      <c r="F54" s="402">
        <v>4170</v>
      </c>
      <c r="G54" s="400">
        <v>38</v>
      </c>
      <c r="H54" s="400">
        <f t="shared" si="0"/>
        <v>4208</v>
      </c>
      <c r="I54" s="403">
        <f t="shared" si="16"/>
        <v>-0.10099809885931554</v>
      </c>
      <c r="J54" s="402">
        <v>18539</v>
      </c>
      <c r="K54" s="400">
        <v>1023</v>
      </c>
      <c r="L54" s="400">
        <f t="shared" si="1"/>
        <v>19562</v>
      </c>
      <c r="M54" s="403">
        <f t="shared" si="17"/>
        <v>0.0016628761330691932</v>
      </c>
      <c r="N54" s="402">
        <v>22965</v>
      </c>
      <c r="O54" s="400">
        <v>488</v>
      </c>
      <c r="P54" s="400">
        <f t="shared" si="2"/>
        <v>23453</v>
      </c>
      <c r="Q54" s="404">
        <f t="shared" si="18"/>
        <v>-0.16590628064639923</v>
      </c>
    </row>
    <row r="55" spans="1:17" s="107" customFormat="1" ht="18" customHeight="1">
      <c r="A55" s="398" t="s">
        <v>271</v>
      </c>
      <c r="B55" s="399">
        <v>3705</v>
      </c>
      <c r="C55" s="400">
        <v>30</v>
      </c>
      <c r="D55" s="400">
        <f t="shared" si="3"/>
        <v>3735</v>
      </c>
      <c r="E55" s="401">
        <f t="shared" si="15"/>
        <v>0.0018244342300008304</v>
      </c>
      <c r="F55" s="402">
        <v>4518</v>
      </c>
      <c r="G55" s="400">
        <v>16</v>
      </c>
      <c r="H55" s="400">
        <f t="shared" si="0"/>
        <v>4534</v>
      </c>
      <c r="I55" s="403">
        <f t="shared" si="16"/>
        <v>-0.17622408469342743</v>
      </c>
      <c r="J55" s="402">
        <v>20310</v>
      </c>
      <c r="K55" s="400">
        <v>123</v>
      </c>
      <c r="L55" s="400">
        <f t="shared" si="1"/>
        <v>20433</v>
      </c>
      <c r="M55" s="403">
        <f t="shared" si="17"/>
        <v>0.0017369158586546787</v>
      </c>
      <c r="N55" s="402">
        <v>21898</v>
      </c>
      <c r="O55" s="400">
        <v>89</v>
      </c>
      <c r="P55" s="400">
        <f t="shared" si="2"/>
        <v>21987</v>
      </c>
      <c r="Q55" s="404">
        <f t="shared" si="18"/>
        <v>-0.07067812798471829</v>
      </c>
    </row>
    <row r="56" spans="1:17" s="107" customFormat="1" ht="18" customHeight="1">
      <c r="A56" s="398" t="s">
        <v>272</v>
      </c>
      <c r="B56" s="399">
        <v>3555</v>
      </c>
      <c r="C56" s="400">
        <v>0</v>
      </c>
      <c r="D56" s="400">
        <f t="shared" si="3"/>
        <v>3555</v>
      </c>
      <c r="E56" s="401">
        <f t="shared" si="15"/>
        <v>0.001736509688795971</v>
      </c>
      <c r="F56" s="402">
        <v>3147</v>
      </c>
      <c r="G56" s="400"/>
      <c r="H56" s="400">
        <f t="shared" si="0"/>
        <v>3147</v>
      </c>
      <c r="I56" s="403">
        <f t="shared" si="16"/>
        <v>0.12964728312678742</v>
      </c>
      <c r="J56" s="402">
        <v>18484</v>
      </c>
      <c r="K56" s="400"/>
      <c r="L56" s="400">
        <f t="shared" si="1"/>
        <v>18484</v>
      </c>
      <c r="M56" s="403">
        <f t="shared" si="17"/>
        <v>0.0015712402844111526</v>
      </c>
      <c r="N56" s="402">
        <v>14612</v>
      </c>
      <c r="O56" s="400">
        <v>22</v>
      </c>
      <c r="P56" s="400">
        <f t="shared" si="2"/>
        <v>14634</v>
      </c>
      <c r="Q56" s="404">
        <f t="shared" si="18"/>
        <v>0.26308596419297525</v>
      </c>
    </row>
    <row r="57" spans="1:17" s="107" customFormat="1" ht="18" customHeight="1">
      <c r="A57" s="398" t="s">
        <v>273</v>
      </c>
      <c r="B57" s="399">
        <v>2095</v>
      </c>
      <c r="C57" s="400">
        <v>712</v>
      </c>
      <c r="D57" s="400">
        <f t="shared" si="3"/>
        <v>2807</v>
      </c>
      <c r="E57" s="401">
        <f t="shared" si="15"/>
        <v>0.0013711343731224446</v>
      </c>
      <c r="F57" s="402">
        <v>1822</v>
      </c>
      <c r="G57" s="400">
        <v>1898</v>
      </c>
      <c r="H57" s="400">
        <f t="shared" si="0"/>
        <v>3720</v>
      </c>
      <c r="I57" s="403">
        <f t="shared" si="16"/>
        <v>-0.24543010752688177</v>
      </c>
      <c r="J57" s="402">
        <v>9795</v>
      </c>
      <c r="K57" s="400">
        <v>7906</v>
      </c>
      <c r="L57" s="400">
        <f t="shared" si="1"/>
        <v>17701</v>
      </c>
      <c r="M57" s="403">
        <f t="shared" si="17"/>
        <v>0.0015046810362671398</v>
      </c>
      <c r="N57" s="402">
        <v>10105</v>
      </c>
      <c r="O57" s="400">
        <v>8557</v>
      </c>
      <c r="P57" s="400">
        <f t="shared" si="2"/>
        <v>18662</v>
      </c>
      <c r="Q57" s="404">
        <f t="shared" si="18"/>
        <v>-0.05149501661129563</v>
      </c>
    </row>
    <row r="58" spans="1:17" s="107" customFormat="1" ht="18" customHeight="1">
      <c r="A58" s="398" t="s">
        <v>274</v>
      </c>
      <c r="B58" s="399">
        <v>2619</v>
      </c>
      <c r="C58" s="400">
        <v>30</v>
      </c>
      <c r="D58" s="400">
        <f t="shared" si="3"/>
        <v>2649</v>
      </c>
      <c r="E58" s="401">
        <f t="shared" si="15"/>
        <v>0.0012939561647315127</v>
      </c>
      <c r="F58" s="402">
        <v>3403</v>
      </c>
      <c r="G58" s="400">
        <v>14</v>
      </c>
      <c r="H58" s="400">
        <f t="shared" si="0"/>
        <v>3417</v>
      </c>
      <c r="I58" s="403">
        <f t="shared" si="16"/>
        <v>-0.22475856014047413</v>
      </c>
      <c r="J58" s="402">
        <v>15315</v>
      </c>
      <c r="K58" s="400">
        <v>100</v>
      </c>
      <c r="L58" s="400">
        <f t="shared" si="1"/>
        <v>15415</v>
      </c>
      <c r="M58" s="403">
        <f t="shared" si="17"/>
        <v>0.001310358633639792</v>
      </c>
      <c r="N58" s="402">
        <v>17726</v>
      </c>
      <c r="O58" s="400">
        <v>743</v>
      </c>
      <c r="P58" s="400">
        <f t="shared" si="2"/>
        <v>18469</v>
      </c>
      <c r="Q58" s="404">
        <f t="shared" si="18"/>
        <v>-0.16535816774053824</v>
      </c>
    </row>
    <row r="59" spans="1:17" s="107" customFormat="1" ht="18" customHeight="1" thickBot="1">
      <c r="A59" s="405" t="s">
        <v>275</v>
      </c>
      <c r="B59" s="406">
        <v>180425</v>
      </c>
      <c r="C59" s="407">
        <v>32166</v>
      </c>
      <c r="D59" s="407">
        <f t="shared" si="3"/>
        <v>212591</v>
      </c>
      <c r="E59" s="408">
        <f t="shared" si="15"/>
        <v>0.1038442563293458</v>
      </c>
      <c r="F59" s="409">
        <v>183076</v>
      </c>
      <c r="G59" s="407">
        <v>28490</v>
      </c>
      <c r="H59" s="407">
        <f t="shared" si="0"/>
        <v>211566</v>
      </c>
      <c r="I59" s="410">
        <f t="shared" si="16"/>
        <v>0.004844823837478529</v>
      </c>
      <c r="J59" s="409">
        <v>1048220</v>
      </c>
      <c r="K59" s="407">
        <v>177229</v>
      </c>
      <c r="L59" s="407">
        <f t="shared" si="1"/>
        <v>1225449</v>
      </c>
      <c r="M59" s="410">
        <f t="shared" si="17"/>
        <v>0.10416981363835547</v>
      </c>
      <c r="N59" s="409">
        <v>1027819</v>
      </c>
      <c r="O59" s="407">
        <v>152707</v>
      </c>
      <c r="P59" s="407">
        <f t="shared" si="2"/>
        <v>1180526</v>
      </c>
      <c r="Q59" s="411">
        <f t="shared" si="18"/>
        <v>0.03805337620687732</v>
      </c>
    </row>
    <row r="60" ht="15" thickTop="1">
      <c r="A60" s="79"/>
    </row>
    <row r="61" ht="14.25" customHeight="1">
      <c r="A61" s="63"/>
    </row>
  </sheetData>
  <sheetProtection/>
  <mergeCells count="14"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Q60:Q65536 I60:I65536 I3 Q3">
    <cfRule type="cellIs" priority="2" dxfId="95" operator="lessThan" stopIfTrue="1">
      <formula>0</formula>
    </cfRule>
  </conditionalFormatting>
  <conditionalFormatting sqref="Q8:Q59 I8:I59">
    <cfRule type="cellIs" priority="3" dxfId="95" operator="lessThan" stopIfTrue="1">
      <formula>0</formula>
    </cfRule>
    <cfRule type="cellIs" priority="4" dxfId="97" operator="greaterThanOrEqual" stopIfTrue="1">
      <formula>0</formula>
    </cfRule>
  </conditionalFormatting>
  <conditionalFormatting sqref="I5 Q5">
    <cfRule type="cellIs" priority="1" dxfId="95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Junio 2017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2017-07-31T15:51:59Z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Vigencia">
    <vt:lpwstr>2017</vt:lpwstr>
  </property>
  <property fmtid="{D5CDD505-2E9C-101B-9397-08002B2CF9AE}" pid="9" name="Tema">
    <vt:lpwstr>Origen - Destino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170.000000000000</vt:lpwstr>
  </property>
</Properties>
</file>